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SCCL\Documents\ESSCCL\2425\Race 3 Blackcap 12 Jan 2025\"/>
    </mc:Choice>
  </mc:AlternateContent>
  <bookViews>
    <workbookView xWindow="0" yWindow="0" windowWidth="20490" windowHeight="7650" activeTab="5"/>
  </bookViews>
  <sheets>
    <sheet name="Results Senior" sheetId="2" r:id="rId1"/>
    <sheet name="Cum Men" sheetId="3" r:id="rId2"/>
    <sheet name="cum Women" sheetId="4" r:id="rId3"/>
    <sheet name="Team Results" sheetId="5" r:id="rId4"/>
    <sheet name="Results Junior" sheetId="6" r:id="rId5"/>
    <sheet name="Cum Junior" sheetId="7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Junior'!$A$7:$J$20</definedName>
    <definedName name="CumJuniorU11G">'Cum Junior'!$A$22:$J$32</definedName>
    <definedName name="CumJuniorU13B">'Cum Junior'!$A$34:$J$46</definedName>
    <definedName name="CumJuniorU13G">'Cum Junior'!$A$48:$J$60</definedName>
    <definedName name="CumJuniorU15B">'Cum Junior'!$A$62:$J$71</definedName>
    <definedName name="CumJuniorU15G">'Cum Junior'!$A$73:$J$75</definedName>
    <definedName name="CumJuniorU17B">'Cum Junior'!$A$77:$J$82</definedName>
    <definedName name="CumJuniorU17G">'Cum Junior'!$A$84:$J$88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Men'!$A$29:$K$56</definedName>
    <definedName name="Men_40">'Cum Men'!$A$58:$K$90</definedName>
    <definedName name="Men_45">'Cum Men'!$A$92:$K$126</definedName>
    <definedName name="Men_50">'Cum Men'!$A$128:$K$174</definedName>
    <definedName name="Men_55">'Cum Men'!$A$176:$K$215</definedName>
    <definedName name="Men_60">'Cum Men'!$A$217:$K$254</definedName>
    <definedName name="Men_65">'Cum Men'!$A$256:$K$279</definedName>
    <definedName name="Men_70">'Cum Men'!$A$281:$K$294</definedName>
    <definedName name="_xlnm.Print_Area" localSheetId="5">'Cum Junior'!$A$7:$J$84</definedName>
    <definedName name="_xlnm.Print_Area" localSheetId="1">'Cum Men'!$A$7:$L$294</definedName>
    <definedName name="_xlnm.Print_Area" localSheetId="2">'cum Women'!$A$7:$L$209</definedName>
    <definedName name="_xlnm.Print_Area" localSheetId="4">'Results Junior'!$A$13:$G$75</definedName>
    <definedName name="_xlnm.Print_Area" localSheetId="3">'Team Results'!$A$16:$AI$79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Men'!$A$7:$K$27</definedName>
    <definedName name="SeniorWomen">'cum Women'!$A$7:$K$25</definedName>
    <definedName name="TeamFormula1">'Team Results'!$B$1:$AI$1</definedName>
    <definedName name="TeamPointsByRace1">'Team Results'!$B$85:$R$91</definedName>
    <definedName name="TeamPointsByRace2">'Team Results'!$T$85:$AJ$91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Results'!$A$107</definedName>
    <definedName name="TeamResultsTable">'Team Results'!$A$16:$AJ$60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Women'!$A$27:$K$46</definedName>
    <definedName name="Women40">'cum Women'!$A$48:$K$75</definedName>
    <definedName name="Women45">'cum Women'!$A$77:$K$101</definedName>
    <definedName name="Women50">'cum Women'!$A$103:$K$136</definedName>
    <definedName name="Women55">'cum Women'!$A$138:$K$160</definedName>
    <definedName name="Women60">'cum Women'!$A$162:$K$185</definedName>
    <definedName name="Women65">'cum Women'!$A$187:$K$199</definedName>
    <definedName name="Women70">'cum Women'!$A$201:$K$209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7" i="7" l="1"/>
  <c r="N87" i="7"/>
  <c r="O87" i="7" s="1"/>
  <c r="J87" i="7"/>
  <c r="M87" i="7" s="1"/>
  <c r="R87" i="7" s="1"/>
  <c r="Q86" i="7"/>
  <c r="N86" i="7"/>
  <c r="O86" i="7" s="1"/>
  <c r="J86" i="7"/>
  <c r="M86" i="7" s="1"/>
  <c r="R86" i="7" s="1"/>
  <c r="Q85" i="7"/>
  <c r="N85" i="7"/>
  <c r="O85" i="7" s="1"/>
  <c r="J85" i="7"/>
  <c r="M85" i="7" s="1"/>
  <c r="R85" i="7" s="1"/>
  <c r="P84" i="7"/>
  <c r="Q81" i="7"/>
  <c r="O81" i="7"/>
  <c r="N81" i="7"/>
  <c r="M81" i="7"/>
  <c r="R81" i="7" s="1"/>
  <c r="J81" i="7"/>
  <c r="Q80" i="7"/>
  <c r="O80" i="7"/>
  <c r="N80" i="7"/>
  <c r="M80" i="7"/>
  <c r="R80" i="7" s="1"/>
  <c r="J80" i="7"/>
  <c r="Q79" i="7"/>
  <c r="O79" i="7"/>
  <c r="N79" i="7"/>
  <c r="M79" i="7"/>
  <c r="R79" i="7" s="1"/>
  <c r="J79" i="7"/>
  <c r="O78" i="7"/>
  <c r="N78" i="7"/>
  <c r="M78" i="7"/>
  <c r="R78" i="7" s="1"/>
  <c r="J78" i="7"/>
  <c r="P77" i="7"/>
  <c r="Q78" i="7" s="1"/>
  <c r="Q74" i="7"/>
  <c r="N74" i="7"/>
  <c r="O74" i="7" s="1"/>
  <c r="J74" i="7"/>
  <c r="M74" i="7" s="1"/>
  <c r="R74" i="7" s="1"/>
  <c r="P73" i="7"/>
  <c r="Q70" i="7"/>
  <c r="O70" i="7"/>
  <c r="N70" i="7"/>
  <c r="M70" i="7"/>
  <c r="R70" i="7" s="1"/>
  <c r="J70" i="7"/>
  <c r="Q69" i="7"/>
  <c r="O69" i="7"/>
  <c r="N69" i="7"/>
  <c r="M69" i="7"/>
  <c r="R69" i="7" s="1"/>
  <c r="J69" i="7"/>
  <c r="Q68" i="7"/>
  <c r="O68" i="7"/>
  <c r="N68" i="7"/>
  <c r="M68" i="7"/>
  <c r="R68" i="7" s="1"/>
  <c r="J68" i="7"/>
  <c r="Q67" i="7"/>
  <c r="O67" i="7"/>
  <c r="N67" i="7"/>
  <c r="M67" i="7"/>
  <c r="R67" i="7" s="1"/>
  <c r="J67" i="7"/>
  <c r="Q66" i="7"/>
  <c r="O66" i="7"/>
  <c r="N66" i="7"/>
  <c r="M66" i="7"/>
  <c r="R66" i="7" s="1"/>
  <c r="J66" i="7"/>
  <c r="Q65" i="7"/>
  <c r="O65" i="7"/>
  <c r="N65" i="7"/>
  <c r="M65" i="7"/>
  <c r="R65" i="7" s="1"/>
  <c r="J65" i="7"/>
  <c r="Q64" i="7"/>
  <c r="O64" i="7"/>
  <c r="N64" i="7"/>
  <c r="M64" i="7"/>
  <c r="R64" i="7" s="1"/>
  <c r="J64" i="7"/>
  <c r="O63" i="7"/>
  <c r="N63" i="7"/>
  <c r="M63" i="7"/>
  <c r="R63" i="7" s="1"/>
  <c r="J63" i="7"/>
  <c r="P62" i="7"/>
  <c r="Q63" i="7" s="1"/>
  <c r="Q59" i="7"/>
  <c r="O59" i="7"/>
  <c r="N59" i="7"/>
  <c r="J59" i="7"/>
  <c r="M59" i="7" s="1"/>
  <c r="R59" i="7" s="1"/>
  <c r="Q58" i="7"/>
  <c r="N58" i="7"/>
  <c r="O58" i="7" s="1"/>
  <c r="J58" i="7"/>
  <c r="M58" i="7" s="1"/>
  <c r="R58" i="7" s="1"/>
  <c r="Q57" i="7"/>
  <c r="N57" i="7"/>
  <c r="O57" i="7" s="1"/>
  <c r="J57" i="7"/>
  <c r="M57" i="7" s="1"/>
  <c r="R57" i="7" s="1"/>
  <c r="Q56" i="7"/>
  <c r="N56" i="7"/>
  <c r="O56" i="7" s="1"/>
  <c r="J56" i="7"/>
  <c r="M56" i="7" s="1"/>
  <c r="R56" i="7" s="1"/>
  <c r="Q55" i="7"/>
  <c r="N55" i="7"/>
  <c r="O55" i="7" s="1"/>
  <c r="J55" i="7"/>
  <c r="M55" i="7" s="1"/>
  <c r="R55" i="7" s="1"/>
  <c r="Q54" i="7"/>
  <c r="N54" i="7"/>
  <c r="O54" i="7" s="1"/>
  <c r="J54" i="7"/>
  <c r="M54" i="7" s="1"/>
  <c r="R54" i="7" s="1"/>
  <c r="Q53" i="7"/>
  <c r="N53" i="7"/>
  <c r="O53" i="7" s="1"/>
  <c r="J53" i="7"/>
  <c r="M53" i="7" s="1"/>
  <c r="R53" i="7" s="1"/>
  <c r="Q52" i="7"/>
  <c r="N52" i="7"/>
  <c r="O52" i="7" s="1"/>
  <c r="J52" i="7"/>
  <c r="M52" i="7" s="1"/>
  <c r="R52" i="7" s="1"/>
  <c r="Q51" i="7"/>
  <c r="N51" i="7"/>
  <c r="O51" i="7" s="1"/>
  <c r="J51" i="7"/>
  <c r="M51" i="7" s="1"/>
  <c r="R51" i="7" s="1"/>
  <c r="Q50" i="7"/>
  <c r="N50" i="7"/>
  <c r="O50" i="7" s="1"/>
  <c r="J50" i="7"/>
  <c r="M50" i="7" s="1"/>
  <c r="R50" i="7" s="1"/>
  <c r="Q49" i="7"/>
  <c r="N49" i="7"/>
  <c r="O49" i="7" s="1"/>
  <c r="J49" i="7"/>
  <c r="M49" i="7" s="1"/>
  <c r="R49" i="7" s="1"/>
  <c r="P48" i="7"/>
  <c r="Q45" i="7"/>
  <c r="O45" i="7"/>
  <c r="N45" i="7"/>
  <c r="M45" i="7"/>
  <c r="R45" i="7" s="1"/>
  <c r="J45" i="7"/>
  <c r="Q44" i="7"/>
  <c r="O44" i="7"/>
  <c r="N44" i="7"/>
  <c r="M44" i="7"/>
  <c r="R44" i="7" s="1"/>
  <c r="J44" i="7"/>
  <c r="Q43" i="7"/>
  <c r="O43" i="7"/>
  <c r="N43" i="7"/>
  <c r="M43" i="7"/>
  <c r="R43" i="7" s="1"/>
  <c r="J43" i="7"/>
  <c r="Q42" i="7"/>
  <c r="O42" i="7"/>
  <c r="N42" i="7"/>
  <c r="M42" i="7"/>
  <c r="R42" i="7" s="1"/>
  <c r="J42" i="7"/>
  <c r="Q41" i="7"/>
  <c r="O41" i="7"/>
  <c r="N41" i="7"/>
  <c r="M41" i="7"/>
  <c r="R41" i="7" s="1"/>
  <c r="J41" i="7"/>
  <c r="Q40" i="7"/>
  <c r="O40" i="7"/>
  <c r="N40" i="7"/>
  <c r="M40" i="7"/>
  <c r="R40" i="7" s="1"/>
  <c r="J40" i="7"/>
  <c r="Q39" i="7"/>
  <c r="O39" i="7"/>
  <c r="N39" i="7"/>
  <c r="M39" i="7"/>
  <c r="R39" i="7" s="1"/>
  <c r="J39" i="7"/>
  <c r="Q38" i="7"/>
  <c r="O38" i="7"/>
  <c r="N38" i="7"/>
  <c r="M38" i="7"/>
  <c r="R38" i="7" s="1"/>
  <c r="J38" i="7"/>
  <c r="Q37" i="7"/>
  <c r="O37" i="7"/>
  <c r="N37" i="7"/>
  <c r="M37" i="7"/>
  <c r="R37" i="7" s="1"/>
  <c r="J37" i="7"/>
  <c r="Q36" i="7"/>
  <c r="O36" i="7"/>
  <c r="N36" i="7"/>
  <c r="M36" i="7"/>
  <c r="R36" i="7" s="1"/>
  <c r="J36" i="7"/>
  <c r="O35" i="7"/>
  <c r="N35" i="7"/>
  <c r="M35" i="7"/>
  <c r="R35" i="7" s="1"/>
  <c r="J35" i="7"/>
  <c r="P34" i="7"/>
  <c r="Q35" i="7" s="1"/>
  <c r="Q31" i="7"/>
  <c r="N31" i="7"/>
  <c r="O31" i="7" s="1"/>
  <c r="J31" i="7"/>
  <c r="M31" i="7" s="1"/>
  <c r="R31" i="7" s="1"/>
  <c r="Q30" i="7"/>
  <c r="N30" i="7"/>
  <c r="O30" i="7" s="1"/>
  <c r="J30" i="7"/>
  <c r="M30" i="7" s="1"/>
  <c r="R30" i="7" s="1"/>
  <c r="Q29" i="7"/>
  <c r="N29" i="7"/>
  <c r="O29" i="7" s="1"/>
  <c r="J29" i="7"/>
  <c r="M29" i="7" s="1"/>
  <c r="R29" i="7" s="1"/>
  <c r="Q28" i="7"/>
  <c r="N28" i="7"/>
  <c r="O28" i="7" s="1"/>
  <c r="J28" i="7"/>
  <c r="M28" i="7" s="1"/>
  <c r="R28" i="7" s="1"/>
  <c r="Q27" i="7"/>
  <c r="N27" i="7"/>
  <c r="O27" i="7" s="1"/>
  <c r="J27" i="7"/>
  <c r="M27" i="7" s="1"/>
  <c r="R27" i="7" s="1"/>
  <c r="Q26" i="7"/>
  <c r="N26" i="7"/>
  <c r="O26" i="7" s="1"/>
  <c r="J26" i="7"/>
  <c r="M26" i="7" s="1"/>
  <c r="R26" i="7" s="1"/>
  <c r="Q25" i="7"/>
  <c r="N25" i="7"/>
  <c r="O25" i="7" s="1"/>
  <c r="J25" i="7"/>
  <c r="M25" i="7" s="1"/>
  <c r="R25" i="7" s="1"/>
  <c r="Q24" i="7"/>
  <c r="N24" i="7"/>
  <c r="O24" i="7" s="1"/>
  <c r="J24" i="7"/>
  <c r="M24" i="7" s="1"/>
  <c r="R24" i="7" s="1"/>
  <c r="Q23" i="7"/>
  <c r="N23" i="7"/>
  <c r="O23" i="7" s="1"/>
  <c r="J23" i="7"/>
  <c r="M23" i="7" s="1"/>
  <c r="R23" i="7" s="1"/>
  <c r="P22" i="7"/>
  <c r="Q19" i="7"/>
  <c r="O19" i="7"/>
  <c r="N19" i="7"/>
  <c r="M19" i="7"/>
  <c r="R19" i="7" s="1"/>
  <c r="J19" i="7"/>
  <c r="Q18" i="7"/>
  <c r="O18" i="7"/>
  <c r="N18" i="7"/>
  <c r="M18" i="7"/>
  <c r="R18" i="7" s="1"/>
  <c r="J18" i="7"/>
  <c r="Q17" i="7"/>
  <c r="O17" i="7"/>
  <c r="N17" i="7"/>
  <c r="M17" i="7"/>
  <c r="R17" i="7" s="1"/>
  <c r="J17" i="7"/>
  <c r="Q16" i="7"/>
  <c r="O16" i="7"/>
  <c r="N16" i="7"/>
  <c r="M16" i="7"/>
  <c r="R16" i="7" s="1"/>
  <c r="J16" i="7"/>
  <c r="Q15" i="7"/>
  <c r="O15" i="7"/>
  <c r="N15" i="7"/>
  <c r="M15" i="7"/>
  <c r="R15" i="7" s="1"/>
  <c r="J15" i="7"/>
  <c r="Q14" i="7"/>
  <c r="O14" i="7"/>
  <c r="N14" i="7"/>
  <c r="M14" i="7"/>
  <c r="R14" i="7" s="1"/>
  <c r="J14" i="7"/>
  <c r="Q13" i="7"/>
  <c r="O13" i="7"/>
  <c r="N13" i="7"/>
  <c r="M13" i="7"/>
  <c r="R13" i="7" s="1"/>
  <c r="J13" i="7"/>
  <c r="Q12" i="7"/>
  <c r="O12" i="7"/>
  <c r="N12" i="7"/>
  <c r="M12" i="7"/>
  <c r="R12" i="7" s="1"/>
  <c r="J12" i="7"/>
  <c r="Q11" i="7"/>
  <c r="O11" i="7"/>
  <c r="N11" i="7"/>
  <c r="M11" i="7"/>
  <c r="R11" i="7" s="1"/>
  <c r="J11" i="7"/>
  <c r="Q10" i="7"/>
  <c r="O10" i="7"/>
  <c r="N10" i="7"/>
  <c r="M10" i="7"/>
  <c r="R10" i="7" s="1"/>
  <c r="J10" i="7"/>
  <c r="Q9" i="7"/>
  <c r="O9" i="7"/>
  <c r="N9" i="7"/>
  <c r="M9" i="7"/>
  <c r="R9" i="7" s="1"/>
  <c r="J9" i="7"/>
  <c r="O8" i="7"/>
  <c r="N8" i="7"/>
  <c r="M8" i="7"/>
  <c r="R8" i="7" s="1"/>
  <c r="J8" i="7"/>
  <c r="P7" i="7"/>
  <c r="Q8" i="7" s="1"/>
  <c r="Q4" i="7" s="1"/>
  <c r="J5" i="7"/>
  <c r="AG3" i="7"/>
  <c r="AG2" i="7"/>
  <c r="AF2" i="7"/>
  <c r="AC2" i="7"/>
  <c r="AB2" i="7"/>
  <c r="AA2" i="7"/>
  <c r="Q2" i="7"/>
  <c r="N2" i="7"/>
  <c r="O2" i="7" s="1"/>
  <c r="M2" i="7"/>
  <c r="R2" i="7" s="1"/>
  <c r="J2" i="7"/>
  <c r="E2" i="7"/>
  <c r="X1" i="7"/>
  <c r="W1" i="7"/>
  <c r="V1" i="7"/>
  <c r="U1" i="7"/>
  <c r="T1" i="7"/>
  <c r="A9" i="6"/>
  <c r="G9" i="6" s="1"/>
  <c r="W104" i="5"/>
  <c r="W103" i="5"/>
  <c r="W102" i="5"/>
  <c r="W101" i="5"/>
  <c r="W100" i="5"/>
  <c r="W99" i="5"/>
  <c r="W94" i="5"/>
  <c r="S90" i="5"/>
  <c r="S89" i="5"/>
  <c r="S88" i="5"/>
  <c r="S87" i="5"/>
  <c r="S86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I80" i="5"/>
  <c r="Q80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W59" i="5"/>
  <c r="W57" i="5"/>
  <c r="W56" i="5"/>
  <c r="W93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I42" i="5"/>
  <c r="AA40" i="5"/>
  <c r="AA6" i="5" s="1"/>
  <c r="W40" i="5"/>
  <c r="Q40" i="5"/>
  <c r="Q6" i="5" s="1"/>
  <c r="P40" i="5"/>
  <c r="O40" i="5"/>
  <c r="N40" i="5"/>
  <c r="M40" i="5"/>
  <c r="M6" i="5" s="1"/>
  <c r="L40" i="5"/>
  <c r="K40" i="5"/>
  <c r="J40" i="5"/>
  <c r="I40" i="5"/>
  <c r="I6" i="5" s="1"/>
  <c r="H40" i="5"/>
  <c r="G40" i="5"/>
  <c r="F40" i="5"/>
  <c r="E40" i="5"/>
  <c r="M42" i="5" s="1"/>
  <c r="D40" i="5"/>
  <c r="C40" i="5"/>
  <c r="B40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I40" i="5" s="1"/>
  <c r="AI6" i="5" s="1"/>
  <c r="AH19" i="5"/>
  <c r="AH40" i="5" s="1"/>
  <c r="AG19" i="5"/>
  <c r="AG40" i="5" s="1"/>
  <c r="AG6" i="5" s="1"/>
  <c r="AF19" i="5"/>
  <c r="AF40" i="5" s="1"/>
  <c r="AF6" i="5" s="1"/>
  <c r="AE19" i="5"/>
  <c r="AE40" i="5" s="1"/>
  <c r="AE6" i="5" s="1"/>
  <c r="AD19" i="5"/>
  <c r="AD40" i="5" s="1"/>
  <c r="AC19" i="5"/>
  <c r="AC40" i="5" s="1"/>
  <c r="AC6" i="5" s="1"/>
  <c r="AB19" i="5"/>
  <c r="AB40" i="5" s="1"/>
  <c r="AB6" i="5" s="1"/>
  <c r="AA19" i="5"/>
  <c r="Z19" i="5"/>
  <c r="Z40" i="5" s="1"/>
  <c r="Y19" i="5"/>
  <c r="Y40" i="5" s="1"/>
  <c r="Y6" i="5" s="1"/>
  <c r="X19" i="5"/>
  <c r="X40" i="5" s="1"/>
  <c r="X6" i="5" s="1"/>
  <c r="W19" i="5"/>
  <c r="V19" i="5"/>
  <c r="V40" i="5" s="1"/>
  <c r="U19" i="5"/>
  <c r="U40" i="5" s="1"/>
  <c r="AA42" i="5" s="1"/>
  <c r="T19" i="5"/>
  <c r="T40" i="5" s="1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7" i="5"/>
  <c r="S82" i="5" s="1"/>
  <c r="A17" i="5"/>
  <c r="A82" i="5" s="1"/>
  <c r="W13" i="5"/>
  <c r="W12" i="5"/>
  <c r="W11" i="5"/>
  <c r="W8" i="5"/>
  <c r="AH6" i="5"/>
  <c r="AD6" i="5"/>
  <c r="Z6" i="5"/>
  <c r="W6" i="5"/>
  <c r="V6" i="5"/>
  <c r="P6" i="5"/>
  <c r="O6" i="5"/>
  <c r="N6" i="5"/>
  <c r="L6" i="5"/>
  <c r="K6" i="5"/>
  <c r="J6" i="5"/>
  <c r="H6" i="5"/>
  <c r="G6" i="5"/>
  <c r="F6" i="5"/>
  <c r="D6" i="5"/>
  <c r="C6" i="5"/>
  <c r="B6" i="5"/>
  <c r="AI5" i="5"/>
  <c r="Z5" i="5"/>
  <c r="AA5" i="5" s="1"/>
  <c r="AB5" i="5" s="1"/>
  <c r="AC5" i="5" s="1"/>
  <c r="AD5" i="5" s="1"/>
  <c r="AE5" i="5" s="1"/>
  <c r="AF5" i="5" s="1"/>
  <c r="AG5" i="5" s="1"/>
  <c r="AH5" i="5" s="1"/>
  <c r="W5" i="5"/>
  <c r="X5" i="5" s="1"/>
  <c r="Y5" i="5" s="1"/>
  <c r="V5" i="5"/>
  <c r="T5" i="5"/>
  <c r="U5" i="5" s="1"/>
  <c r="Q5" i="5"/>
  <c r="I5" i="5"/>
  <c r="J5" i="5" s="1"/>
  <c r="K5" i="5" s="1"/>
  <c r="L5" i="5" s="1"/>
  <c r="M5" i="5" s="1"/>
  <c r="N5" i="5" s="1"/>
  <c r="O5" i="5" s="1"/>
  <c r="P5" i="5" s="1"/>
  <c r="E5" i="5"/>
  <c r="F5" i="5" s="1"/>
  <c r="G5" i="5" s="1"/>
  <c r="H5" i="5" s="1"/>
  <c r="B5" i="5"/>
  <c r="C5" i="5" s="1"/>
  <c r="D5" i="5" s="1"/>
  <c r="S1" i="5"/>
  <c r="M1" i="5"/>
  <c r="S208" i="4"/>
  <c r="R208" i="4"/>
  <c r="O208" i="4"/>
  <c r="P208" i="4" s="1"/>
  <c r="N208" i="4"/>
  <c r="K208" i="4"/>
  <c r="R207" i="4"/>
  <c r="P207" i="4"/>
  <c r="O207" i="4"/>
  <c r="K207" i="4"/>
  <c r="N207" i="4" s="1"/>
  <c r="S207" i="4" s="1"/>
  <c r="R206" i="4"/>
  <c r="O206" i="4"/>
  <c r="P206" i="4" s="1"/>
  <c r="N206" i="4"/>
  <c r="S206" i="4" s="1"/>
  <c r="K206" i="4"/>
  <c r="R205" i="4"/>
  <c r="O205" i="4"/>
  <c r="P205" i="4" s="1"/>
  <c r="K205" i="4"/>
  <c r="N205" i="4" s="1"/>
  <c r="S205" i="4" s="1"/>
  <c r="R204" i="4"/>
  <c r="O204" i="4"/>
  <c r="P204" i="4" s="1"/>
  <c r="K204" i="4"/>
  <c r="N204" i="4" s="1"/>
  <c r="S204" i="4" s="1"/>
  <c r="R203" i="4"/>
  <c r="O203" i="4"/>
  <c r="P203" i="4" s="1"/>
  <c r="K203" i="4"/>
  <c r="N203" i="4" s="1"/>
  <c r="S203" i="4" s="1"/>
  <c r="R202" i="4"/>
  <c r="O202" i="4"/>
  <c r="P202" i="4" s="1"/>
  <c r="K202" i="4"/>
  <c r="N202" i="4" s="1"/>
  <c r="S202" i="4" s="1"/>
  <c r="Q201" i="4"/>
  <c r="R198" i="4"/>
  <c r="P198" i="4"/>
  <c r="O198" i="4"/>
  <c r="N198" i="4"/>
  <c r="S198" i="4" s="1"/>
  <c r="K198" i="4"/>
  <c r="R197" i="4"/>
  <c r="P197" i="4"/>
  <c r="O197" i="4"/>
  <c r="N197" i="4"/>
  <c r="S197" i="4" s="1"/>
  <c r="K197" i="4"/>
  <c r="R196" i="4"/>
  <c r="P196" i="4"/>
  <c r="O196" i="4"/>
  <c r="N196" i="4"/>
  <c r="S196" i="4" s="1"/>
  <c r="K196" i="4"/>
  <c r="R195" i="4"/>
  <c r="P195" i="4"/>
  <c r="O195" i="4"/>
  <c r="N195" i="4"/>
  <c r="S195" i="4" s="1"/>
  <c r="K195" i="4"/>
  <c r="R194" i="4"/>
  <c r="P194" i="4"/>
  <c r="O194" i="4"/>
  <c r="N194" i="4"/>
  <c r="S194" i="4" s="1"/>
  <c r="K194" i="4"/>
  <c r="R193" i="4"/>
  <c r="P193" i="4"/>
  <c r="O193" i="4"/>
  <c r="N193" i="4"/>
  <c r="S193" i="4" s="1"/>
  <c r="K193" i="4"/>
  <c r="R192" i="4"/>
  <c r="P192" i="4"/>
  <c r="O192" i="4"/>
  <c r="N192" i="4"/>
  <c r="S192" i="4" s="1"/>
  <c r="K192" i="4"/>
  <c r="R191" i="4"/>
  <c r="P191" i="4"/>
  <c r="O191" i="4"/>
  <c r="N191" i="4"/>
  <c r="S191" i="4" s="1"/>
  <c r="K191" i="4"/>
  <c r="R190" i="4"/>
  <c r="P190" i="4"/>
  <c r="O190" i="4"/>
  <c r="N190" i="4"/>
  <c r="S190" i="4" s="1"/>
  <c r="K190" i="4"/>
  <c r="R189" i="4"/>
  <c r="P189" i="4"/>
  <c r="O189" i="4"/>
  <c r="N189" i="4"/>
  <c r="S189" i="4" s="1"/>
  <c r="K189" i="4"/>
  <c r="P188" i="4"/>
  <c r="O188" i="4"/>
  <c r="N188" i="4"/>
  <c r="S188" i="4" s="1"/>
  <c r="K188" i="4"/>
  <c r="Q187" i="4"/>
  <c r="R188" i="4" s="1"/>
  <c r="R184" i="4"/>
  <c r="O184" i="4"/>
  <c r="P184" i="4" s="1"/>
  <c r="K184" i="4"/>
  <c r="N184" i="4" s="1"/>
  <c r="S184" i="4" s="1"/>
  <c r="R183" i="4"/>
  <c r="O183" i="4"/>
  <c r="P183" i="4" s="1"/>
  <c r="K183" i="4"/>
  <c r="N183" i="4" s="1"/>
  <c r="S183" i="4" s="1"/>
  <c r="R182" i="4"/>
  <c r="O182" i="4"/>
  <c r="P182" i="4" s="1"/>
  <c r="K182" i="4"/>
  <c r="N182" i="4" s="1"/>
  <c r="S182" i="4" s="1"/>
  <c r="R181" i="4"/>
  <c r="O181" i="4"/>
  <c r="P181" i="4" s="1"/>
  <c r="K181" i="4"/>
  <c r="N181" i="4" s="1"/>
  <c r="S181" i="4" s="1"/>
  <c r="R180" i="4"/>
  <c r="O180" i="4"/>
  <c r="P180" i="4" s="1"/>
  <c r="K180" i="4"/>
  <c r="N180" i="4" s="1"/>
  <c r="S180" i="4" s="1"/>
  <c r="R179" i="4"/>
  <c r="O179" i="4"/>
  <c r="P179" i="4" s="1"/>
  <c r="K179" i="4"/>
  <c r="N179" i="4" s="1"/>
  <c r="S179" i="4" s="1"/>
  <c r="R178" i="4"/>
  <c r="O178" i="4"/>
  <c r="P178" i="4" s="1"/>
  <c r="K178" i="4"/>
  <c r="N178" i="4" s="1"/>
  <c r="S178" i="4" s="1"/>
  <c r="R177" i="4"/>
  <c r="O177" i="4"/>
  <c r="P177" i="4" s="1"/>
  <c r="K177" i="4"/>
  <c r="N177" i="4" s="1"/>
  <c r="S177" i="4" s="1"/>
  <c r="R176" i="4"/>
  <c r="O176" i="4"/>
  <c r="P176" i="4" s="1"/>
  <c r="K176" i="4"/>
  <c r="N176" i="4" s="1"/>
  <c r="S176" i="4" s="1"/>
  <c r="R175" i="4"/>
  <c r="O175" i="4"/>
  <c r="P175" i="4" s="1"/>
  <c r="K175" i="4"/>
  <c r="N175" i="4" s="1"/>
  <c r="S175" i="4" s="1"/>
  <c r="R174" i="4"/>
  <c r="O174" i="4"/>
  <c r="P174" i="4" s="1"/>
  <c r="K174" i="4"/>
  <c r="N174" i="4" s="1"/>
  <c r="S174" i="4" s="1"/>
  <c r="R173" i="4"/>
  <c r="O173" i="4"/>
  <c r="P173" i="4" s="1"/>
  <c r="K173" i="4"/>
  <c r="N173" i="4" s="1"/>
  <c r="S173" i="4" s="1"/>
  <c r="R172" i="4"/>
  <c r="O172" i="4"/>
  <c r="P172" i="4" s="1"/>
  <c r="K172" i="4"/>
  <c r="N172" i="4" s="1"/>
  <c r="S172" i="4" s="1"/>
  <c r="R171" i="4"/>
  <c r="O171" i="4"/>
  <c r="P171" i="4" s="1"/>
  <c r="K171" i="4"/>
  <c r="N171" i="4" s="1"/>
  <c r="S171" i="4" s="1"/>
  <c r="R170" i="4"/>
  <c r="O170" i="4"/>
  <c r="P170" i="4" s="1"/>
  <c r="K170" i="4"/>
  <c r="N170" i="4" s="1"/>
  <c r="S170" i="4" s="1"/>
  <c r="R169" i="4"/>
  <c r="O169" i="4"/>
  <c r="P169" i="4" s="1"/>
  <c r="K169" i="4"/>
  <c r="N169" i="4" s="1"/>
  <c r="S169" i="4" s="1"/>
  <c r="R168" i="4"/>
  <c r="O168" i="4"/>
  <c r="P168" i="4" s="1"/>
  <c r="K168" i="4"/>
  <c r="N168" i="4" s="1"/>
  <c r="S168" i="4" s="1"/>
  <c r="R167" i="4"/>
  <c r="O167" i="4"/>
  <c r="P167" i="4" s="1"/>
  <c r="K167" i="4"/>
  <c r="N167" i="4" s="1"/>
  <c r="S167" i="4" s="1"/>
  <c r="R166" i="4"/>
  <c r="O166" i="4"/>
  <c r="P166" i="4" s="1"/>
  <c r="K166" i="4"/>
  <c r="N166" i="4" s="1"/>
  <c r="S166" i="4" s="1"/>
  <c r="R165" i="4"/>
  <c r="O165" i="4"/>
  <c r="P165" i="4" s="1"/>
  <c r="K165" i="4"/>
  <c r="N165" i="4" s="1"/>
  <c r="S165" i="4" s="1"/>
  <c r="R164" i="4"/>
  <c r="O164" i="4"/>
  <c r="P164" i="4" s="1"/>
  <c r="K164" i="4"/>
  <c r="N164" i="4" s="1"/>
  <c r="S164" i="4" s="1"/>
  <c r="R163" i="4"/>
  <c r="O163" i="4"/>
  <c r="P163" i="4" s="1"/>
  <c r="K163" i="4"/>
  <c r="N163" i="4" s="1"/>
  <c r="S163" i="4" s="1"/>
  <c r="Q162" i="4"/>
  <c r="R159" i="4"/>
  <c r="P159" i="4"/>
  <c r="O159" i="4"/>
  <c r="N159" i="4"/>
  <c r="S159" i="4" s="1"/>
  <c r="K159" i="4"/>
  <c r="R158" i="4"/>
  <c r="P158" i="4"/>
  <c r="O158" i="4"/>
  <c r="N158" i="4"/>
  <c r="S158" i="4" s="1"/>
  <c r="K158" i="4"/>
  <c r="R157" i="4"/>
  <c r="P157" i="4"/>
  <c r="O157" i="4"/>
  <c r="N157" i="4"/>
  <c r="S157" i="4" s="1"/>
  <c r="K157" i="4"/>
  <c r="R156" i="4"/>
  <c r="P156" i="4"/>
  <c r="O156" i="4"/>
  <c r="N156" i="4"/>
  <c r="S156" i="4" s="1"/>
  <c r="K156" i="4"/>
  <c r="R155" i="4"/>
  <c r="P155" i="4"/>
  <c r="O155" i="4"/>
  <c r="N155" i="4"/>
  <c r="S155" i="4" s="1"/>
  <c r="K155" i="4"/>
  <c r="R154" i="4"/>
  <c r="P154" i="4"/>
  <c r="O154" i="4"/>
  <c r="N154" i="4"/>
  <c r="S154" i="4" s="1"/>
  <c r="K154" i="4"/>
  <c r="R153" i="4"/>
  <c r="P153" i="4"/>
  <c r="O153" i="4"/>
  <c r="N153" i="4"/>
  <c r="S153" i="4" s="1"/>
  <c r="K153" i="4"/>
  <c r="R152" i="4"/>
  <c r="P152" i="4"/>
  <c r="O152" i="4"/>
  <c r="N152" i="4"/>
  <c r="S152" i="4" s="1"/>
  <c r="K152" i="4"/>
  <c r="R151" i="4"/>
  <c r="P151" i="4"/>
  <c r="O151" i="4"/>
  <c r="N151" i="4"/>
  <c r="S151" i="4" s="1"/>
  <c r="K151" i="4"/>
  <c r="R150" i="4"/>
  <c r="P150" i="4"/>
  <c r="O150" i="4"/>
  <c r="N150" i="4"/>
  <c r="S150" i="4" s="1"/>
  <c r="K150" i="4"/>
  <c r="R149" i="4"/>
  <c r="P149" i="4"/>
  <c r="O149" i="4"/>
  <c r="N149" i="4"/>
  <c r="S149" i="4" s="1"/>
  <c r="K149" i="4"/>
  <c r="R148" i="4"/>
  <c r="P148" i="4"/>
  <c r="O148" i="4"/>
  <c r="N148" i="4"/>
  <c r="S148" i="4" s="1"/>
  <c r="K148" i="4"/>
  <c r="R147" i="4"/>
  <c r="P147" i="4"/>
  <c r="O147" i="4"/>
  <c r="N147" i="4"/>
  <c r="S147" i="4" s="1"/>
  <c r="K147" i="4"/>
  <c r="R146" i="4"/>
  <c r="P146" i="4"/>
  <c r="O146" i="4"/>
  <c r="N146" i="4"/>
  <c r="S146" i="4" s="1"/>
  <c r="K146" i="4"/>
  <c r="R145" i="4"/>
  <c r="P145" i="4"/>
  <c r="O145" i="4"/>
  <c r="N145" i="4"/>
  <c r="S145" i="4" s="1"/>
  <c r="K145" i="4"/>
  <c r="R144" i="4"/>
  <c r="P144" i="4"/>
  <c r="O144" i="4"/>
  <c r="N144" i="4"/>
  <c r="S144" i="4" s="1"/>
  <c r="K144" i="4"/>
  <c r="R143" i="4"/>
  <c r="P143" i="4"/>
  <c r="O143" i="4"/>
  <c r="N143" i="4"/>
  <c r="S143" i="4" s="1"/>
  <c r="K143" i="4"/>
  <c r="R142" i="4"/>
  <c r="P142" i="4"/>
  <c r="O142" i="4"/>
  <c r="N142" i="4"/>
  <c r="S142" i="4" s="1"/>
  <c r="K142" i="4"/>
  <c r="R141" i="4"/>
  <c r="P141" i="4"/>
  <c r="O141" i="4"/>
  <c r="N141" i="4"/>
  <c r="S141" i="4" s="1"/>
  <c r="K141" i="4"/>
  <c r="R140" i="4"/>
  <c r="P140" i="4"/>
  <c r="O140" i="4"/>
  <c r="N140" i="4"/>
  <c r="S140" i="4" s="1"/>
  <c r="K140" i="4"/>
  <c r="P139" i="4"/>
  <c r="O139" i="4"/>
  <c r="N139" i="4"/>
  <c r="S139" i="4" s="1"/>
  <c r="K139" i="4"/>
  <c r="Q138" i="4"/>
  <c r="R139" i="4" s="1"/>
  <c r="R135" i="4"/>
  <c r="O135" i="4"/>
  <c r="P135" i="4" s="1"/>
  <c r="K135" i="4"/>
  <c r="N135" i="4" s="1"/>
  <c r="S135" i="4" s="1"/>
  <c r="R134" i="4"/>
  <c r="O134" i="4"/>
  <c r="P134" i="4" s="1"/>
  <c r="K134" i="4"/>
  <c r="N134" i="4" s="1"/>
  <c r="S134" i="4" s="1"/>
  <c r="R133" i="4"/>
  <c r="O133" i="4"/>
  <c r="P133" i="4" s="1"/>
  <c r="K133" i="4"/>
  <c r="N133" i="4" s="1"/>
  <c r="S133" i="4" s="1"/>
  <c r="R132" i="4"/>
  <c r="O132" i="4"/>
  <c r="P132" i="4" s="1"/>
  <c r="K132" i="4"/>
  <c r="N132" i="4" s="1"/>
  <c r="S132" i="4" s="1"/>
  <c r="R131" i="4"/>
  <c r="O131" i="4"/>
  <c r="P131" i="4" s="1"/>
  <c r="K131" i="4"/>
  <c r="N131" i="4" s="1"/>
  <c r="S131" i="4" s="1"/>
  <c r="R130" i="4"/>
  <c r="O130" i="4"/>
  <c r="P130" i="4" s="1"/>
  <c r="K130" i="4"/>
  <c r="N130" i="4" s="1"/>
  <c r="S130" i="4" s="1"/>
  <c r="R129" i="4"/>
  <c r="O129" i="4"/>
  <c r="P129" i="4" s="1"/>
  <c r="K129" i="4"/>
  <c r="N129" i="4" s="1"/>
  <c r="S129" i="4" s="1"/>
  <c r="R128" i="4"/>
  <c r="O128" i="4"/>
  <c r="P128" i="4" s="1"/>
  <c r="K128" i="4"/>
  <c r="N128" i="4" s="1"/>
  <c r="S128" i="4" s="1"/>
  <c r="R127" i="4"/>
  <c r="O127" i="4"/>
  <c r="P127" i="4" s="1"/>
  <c r="K127" i="4"/>
  <c r="N127" i="4" s="1"/>
  <c r="S127" i="4" s="1"/>
  <c r="R126" i="4"/>
  <c r="O126" i="4"/>
  <c r="P126" i="4" s="1"/>
  <c r="K126" i="4"/>
  <c r="N126" i="4" s="1"/>
  <c r="S126" i="4" s="1"/>
  <c r="R125" i="4"/>
  <c r="O125" i="4"/>
  <c r="P125" i="4" s="1"/>
  <c r="K125" i="4"/>
  <c r="N125" i="4" s="1"/>
  <c r="S125" i="4" s="1"/>
  <c r="R124" i="4"/>
  <c r="O124" i="4"/>
  <c r="P124" i="4" s="1"/>
  <c r="K124" i="4"/>
  <c r="N124" i="4" s="1"/>
  <c r="S124" i="4" s="1"/>
  <c r="R123" i="4"/>
  <c r="O123" i="4"/>
  <c r="P123" i="4" s="1"/>
  <c r="K123" i="4"/>
  <c r="N123" i="4" s="1"/>
  <c r="S123" i="4" s="1"/>
  <c r="R122" i="4"/>
  <c r="O122" i="4"/>
  <c r="P122" i="4" s="1"/>
  <c r="K122" i="4"/>
  <c r="N122" i="4" s="1"/>
  <c r="S122" i="4" s="1"/>
  <c r="R121" i="4"/>
  <c r="O121" i="4"/>
  <c r="P121" i="4" s="1"/>
  <c r="K121" i="4"/>
  <c r="N121" i="4" s="1"/>
  <c r="S121" i="4" s="1"/>
  <c r="R120" i="4"/>
  <c r="O120" i="4"/>
  <c r="P120" i="4" s="1"/>
  <c r="K120" i="4"/>
  <c r="N120" i="4" s="1"/>
  <c r="S120" i="4" s="1"/>
  <c r="R119" i="4"/>
  <c r="O119" i="4"/>
  <c r="P119" i="4" s="1"/>
  <c r="K119" i="4"/>
  <c r="N119" i="4" s="1"/>
  <c r="S119" i="4" s="1"/>
  <c r="R118" i="4"/>
  <c r="O118" i="4"/>
  <c r="P118" i="4" s="1"/>
  <c r="K118" i="4"/>
  <c r="N118" i="4" s="1"/>
  <c r="S118" i="4" s="1"/>
  <c r="R117" i="4"/>
  <c r="O117" i="4"/>
  <c r="P117" i="4" s="1"/>
  <c r="K117" i="4"/>
  <c r="N117" i="4" s="1"/>
  <c r="S117" i="4" s="1"/>
  <c r="R116" i="4"/>
  <c r="O116" i="4"/>
  <c r="P116" i="4" s="1"/>
  <c r="K116" i="4"/>
  <c r="N116" i="4" s="1"/>
  <c r="S116" i="4" s="1"/>
  <c r="R115" i="4"/>
  <c r="O115" i="4"/>
  <c r="P115" i="4" s="1"/>
  <c r="K115" i="4"/>
  <c r="N115" i="4" s="1"/>
  <c r="S115" i="4" s="1"/>
  <c r="R114" i="4"/>
  <c r="O114" i="4"/>
  <c r="P114" i="4" s="1"/>
  <c r="K114" i="4"/>
  <c r="N114" i="4" s="1"/>
  <c r="S114" i="4" s="1"/>
  <c r="R113" i="4"/>
  <c r="O113" i="4"/>
  <c r="P113" i="4" s="1"/>
  <c r="K113" i="4"/>
  <c r="N113" i="4" s="1"/>
  <c r="S113" i="4" s="1"/>
  <c r="R112" i="4"/>
  <c r="O112" i="4"/>
  <c r="P112" i="4" s="1"/>
  <c r="K112" i="4"/>
  <c r="N112" i="4" s="1"/>
  <c r="S112" i="4" s="1"/>
  <c r="R111" i="4"/>
  <c r="O111" i="4"/>
  <c r="P111" i="4" s="1"/>
  <c r="K111" i="4"/>
  <c r="N111" i="4" s="1"/>
  <c r="S111" i="4" s="1"/>
  <c r="R110" i="4"/>
  <c r="O110" i="4"/>
  <c r="P110" i="4" s="1"/>
  <c r="K110" i="4"/>
  <c r="N110" i="4" s="1"/>
  <c r="S110" i="4" s="1"/>
  <c r="R109" i="4"/>
  <c r="O109" i="4"/>
  <c r="P109" i="4" s="1"/>
  <c r="K109" i="4"/>
  <c r="N109" i="4" s="1"/>
  <c r="S109" i="4" s="1"/>
  <c r="R108" i="4"/>
  <c r="O108" i="4"/>
  <c r="P108" i="4" s="1"/>
  <c r="K108" i="4"/>
  <c r="N108" i="4" s="1"/>
  <c r="S108" i="4" s="1"/>
  <c r="R107" i="4"/>
  <c r="O107" i="4"/>
  <c r="P107" i="4" s="1"/>
  <c r="K107" i="4"/>
  <c r="N107" i="4" s="1"/>
  <c r="S107" i="4" s="1"/>
  <c r="R106" i="4"/>
  <c r="O106" i="4"/>
  <c r="P106" i="4" s="1"/>
  <c r="K106" i="4"/>
  <c r="N106" i="4" s="1"/>
  <c r="S106" i="4" s="1"/>
  <c r="R105" i="4"/>
  <c r="O105" i="4"/>
  <c r="P105" i="4" s="1"/>
  <c r="K105" i="4"/>
  <c r="N105" i="4" s="1"/>
  <c r="S105" i="4" s="1"/>
  <c r="R104" i="4"/>
  <c r="O104" i="4"/>
  <c r="P104" i="4" s="1"/>
  <c r="K104" i="4"/>
  <c r="N104" i="4" s="1"/>
  <c r="S104" i="4" s="1"/>
  <c r="Q103" i="4"/>
  <c r="R100" i="4"/>
  <c r="P100" i="4"/>
  <c r="O100" i="4"/>
  <c r="N100" i="4"/>
  <c r="S100" i="4" s="1"/>
  <c r="K100" i="4"/>
  <c r="R99" i="4"/>
  <c r="P99" i="4"/>
  <c r="O99" i="4"/>
  <c r="N99" i="4"/>
  <c r="S99" i="4" s="1"/>
  <c r="K99" i="4"/>
  <c r="R98" i="4"/>
  <c r="P98" i="4"/>
  <c r="O98" i="4"/>
  <c r="N98" i="4"/>
  <c r="S98" i="4" s="1"/>
  <c r="K98" i="4"/>
  <c r="R97" i="4"/>
  <c r="P97" i="4"/>
  <c r="O97" i="4"/>
  <c r="N97" i="4"/>
  <c r="S97" i="4" s="1"/>
  <c r="K97" i="4"/>
  <c r="R96" i="4"/>
  <c r="P96" i="4"/>
  <c r="O96" i="4"/>
  <c r="N96" i="4"/>
  <c r="S96" i="4" s="1"/>
  <c r="K96" i="4"/>
  <c r="R95" i="4"/>
  <c r="P95" i="4"/>
  <c r="O95" i="4"/>
  <c r="N95" i="4"/>
  <c r="S95" i="4" s="1"/>
  <c r="K95" i="4"/>
  <c r="R94" i="4"/>
  <c r="P94" i="4"/>
  <c r="O94" i="4"/>
  <c r="N94" i="4"/>
  <c r="S94" i="4" s="1"/>
  <c r="K94" i="4"/>
  <c r="R93" i="4"/>
  <c r="P93" i="4"/>
  <c r="O93" i="4"/>
  <c r="N93" i="4"/>
  <c r="S93" i="4" s="1"/>
  <c r="K93" i="4"/>
  <c r="R92" i="4"/>
  <c r="P92" i="4"/>
  <c r="O92" i="4"/>
  <c r="N92" i="4"/>
  <c r="S92" i="4" s="1"/>
  <c r="K92" i="4"/>
  <c r="R91" i="4"/>
  <c r="P91" i="4"/>
  <c r="O91" i="4"/>
  <c r="N91" i="4"/>
  <c r="S91" i="4" s="1"/>
  <c r="K91" i="4"/>
  <c r="R90" i="4"/>
  <c r="P90" i="4"/>
  <c r="O90" i="4"/>
  <c r="N90" i="4"/>
  <c r="S90" i="4" s="1"/>
  <c r="K90" i="4"/>
  <c r="R89" i="4"/>
  <c r="P89" i="4"/>
  <c r="O89" i="4"/>
  <c r="N89" i="4"/>
  <c r="S89" i="4" s="1"/>
  <c r="K89" i="4"/>
  <c r="R88" i="4"/>
  <c r="P88" i="4"/>
  <c r="O88" i="4"/>
  <c r="N88" i="4"/>
  <c r="S88" i="4" s="1"/>
  <c r="K88" i="4"/>
  <c r="R87" i="4"/>
  <c r="P87" i="4"/>
  <c r="O87" i="4"/>
  <c r="N87" i="4"/>
  <c r="S87" i="4" s="1"/>
  <c r="K87" i="4"/>
  <c r="R86" i="4"/>
  <c r="P86" i="4"/>
  <c r="O86" i="4"/>
  <c r="N86" i="4"/>
  <c r="S86" i="4" s="1"/>
  <c r="K86" i="4"/>
  <c r="R85" i="4"/>
  <c r="P85" i="4"/>
  <c r="O85" i="4"/>
  <c r="N85" i="4"/>
  <c r="S85" i="4" s="1"/>
  <c r="K85" i="4"/>
  <c r="R84" i="4"/>
  <c r="P84" i="4"/>
  <c r="O84" i="4"/>
  <c r="N84" i="4"/>
  <c r="S84" i="4" s="1"/>
  <c r="K84" i="4"/>
  <c r="R83" i="4"/>
  <c r="P83" i="4"/>
  <c r="O83" i="4"/>
  <c r="N83" i="4"/>
  <c r="S83" i="4" s="1"/>
  <c r="K83" i="4"/>
  <c r="R82" i="4"/>
  <c r="P82" i="4"/>
  <c r="O82" i="4"/>
  <c r="N82" i="4"/>
  <c r="S82" i="4" s="1"/>
  <c r="K82" i="4"/>
  <c r="R81" i="4"/>
  <c r="P81" i="4"/>
  <c r="O81" i="4"/>
  <c r="N81" i="4"/>
  <c r="S81" i="4" s="1"/>
  <c r="K81" i="4"/>
  <c r="R80" i="4"/>
  <c r="P80" i="4"/>
  <c r="O80" i="4"/>
  <c r="N80" i="4"/>
  <c r="S80" i="4" s="1"/>
  <c r="K80" i="4"/>
  <c r="R79" i="4"/>
  <c r="P79" i="4"/>
  <c r="O79" i="4"/>
  <c r="N79" i="4"/>
  <c r="S79" i="4" s="1"/>
  <c r="K79" i="4"/>
  <c r="P78" i="4"/>
  <c r="O78" i="4"/>
  <c r="N78" i="4"/>
  <c r="S78" i="4" s="1"/>
  <c r="K78" i="4"/>
  <c r="Q77" i="4"/>
  <c r="R78" i="4" s="1"/>
  <c r="R74" i="4"/>
  <c r="O74" i="4"/>
  <c r="P74" i="4" s="1"/>
  <c r="K74" i="4"/>
  <c r="N74" i="4" s="1"/>
  <c r="S74" i="4" s="1"/>
  <c r="R73" i="4"/>
  <c r="O73" i="4"/>
  <c r="P73" i="4" s="1"/>
  <c r="K73" i="4"/>
  <c r="N73" i="4" s="1"/>
  <c r="S73" i="4" s="1"/>
  <c r="R72" i="4"/>
  <c r="O72" i="4"/>
  <c r="P72" i="4" s="1"/>
  <c r="K72" i="4"/>
  <c r="N72" i="4" s="1"/>
  <c r="S72" i="4" s="1"/>
  <c r="R71" i="4"/>
  <c r="O71" i="4"/>
  <c r="P71" i="4" s="1"/>
  <c r="K71" i="4"/>
  <c r="N71" i="4" s="1"/>
  <c r="S71" i="4" s="1"/>
  <c r="R70" i="4"/>
  <c r="O70" i="4"/>
  <c r="P70" i="4" s="1"/>
  <c r="K70" i="4"/>
  <c r="N70" i="4" s="1"/>
  <c r="S70" i="4" s="1"/>
  <c r="R69" i="4"/>
  <c r="O69" i="4"/>
  <c r="P69" i="4" s="1"/>
  <c r="K69" i="4"/>
  <c r="N69" i="4" s="1"/>
  <c r="S69" i="4" s="1"/>
  <c r="R68" i="4"/>
  <c r="O68" i="4"/>
  <c r="P68" i="4" s="1"/>
  <c r="K68" i="4"/>
  <c r="N68" i="4" s="1"/>
  <c r="S68" i="4" s="1"/>
  <c r="R67" i="4"/>
  <c r="O67" i="4"/>
  <c r="P67" i="4" s="1"/>
  <c r="K67" i="4"/>
  <c r="N67" i="4" s="1"/>
  <c r="S67" i="4" s="1"/>
  <c r="R66" i="4"/>
  <c r="O66" i="4"/>
  <c r="P66" i="4" s="1"/>
  <c r="K66" i="4"/>
  <c r="N66" i="4" s="1"/>
  <c r="S66" i="4" s="1"/>
  <c r="R65" i="4"/>
  <c r="O65" i="4"/>
  <c r="P65" i="4" s="1"/>
  <c r="K65" i="4"/>
  <c r="N65" i="4" s="1"/>
  <c r="S65" i="4" s="1"/>
  <c r="R64" i="4"/>
  <c r="O64" i="4"/>
  <c r="P64" i="4" s="1"/>
  <c r="K64" i="4"/>
  <c r="N64" i="4" s="1"/>
  <c r="S64" i="4" s="1"/>
  <c r="R63" i="4"/>
  <c r="O63" i="4"/>
  <c r="P63" i="4" s="1"/>
  <c r="K63" i="4"/>
  <c r="N63" i="4" s="1"/>
  <c r="S63" i="4" s="1"/>
  <c r="R62" i="4"/>
  <c r="O62" i="4"/>
  <c r="P62" i="4" s="1"/>
  <c r="K62" i="4"/>
  <c r="N62" i="4" s="1"/>
  <c r="S62" i="4" s="1"/>
  <c r="R61" i="4"/>
  <c r="O61" i="4"/>
  <c r="P61" i="4" s="1"/>
  <c r="K61" i="4"/>
  <c r="N61" i="4" s="1"/>
  <c r="S61" i="4" s="1"/>
  <c r="R60" i="4"/>
  <c r="O60" i="4"/>
  <c r="P60" i="4" s="1"/>
  <c r="K60" i="4"/>
  <c r="N60" i="4" s="1"/>
  <c r="S60" i="4" s="1"/>
  <c r="R59" i="4"/>
  <c r="O59" i="4"/>
  <c r="P59" i="4" s="1"/>
  <c r="K59" i="4"/>
  <c r="N59" i="4" s="1"/>
  <c r="S59" i="4" s="1"/>
  <c r="R58" i="4"/>
  <c r="O58" i="4"/>
  <c r="P58" i="4" s="1"/>
  <c r="K58" i="4"/>
  <c r="N58" i="4" s="1"/>
  <c r="S58" i="4" s="1"/>
  <c r="R57" i="4"/>
  <c r="O57" i="4"/>
  <c r="P57" i="4" s="1"/>
  <c r="K57" i="4"/>
  <c r="N57" i="4" s="1"/>
  <c r="S57" i="4" s="1"/>
  <c r="R56" i="4"/>
  <c r="O56" i="4"/>
  <c r="P56" i="4" s="1"/>
  <c r="K56" i="4"/>
  <c r="N56" i="4" s="1"/>
  <c r="S56" i="4" s="1"/>
  <c r="R55" i="4"/>
  <c r="O55" i="4"/>
  <c r="P55" i="4" s="1"/>
  <c r="K55" i="4"/>
  <c r="N55" i="4" s="1"/>
  <c r="S55" i="4" s="1"/>
  <c r="R54" i="4"/>
  <c r="O54" i="4"/>
  <c r="P54" i="4" s="1"/>
  <c r="K54" i="4"/>
  <c r="N54" i="4" s="1"/>
  <c r="S54" i="4" s="1"/>
  <c r="R53" i="4"/>
  <c r="O53" i="4"/>
  <c r="P53" i="4" s="1"/>
  <c r="K53" i="4"/>
  <c r="N53" i="4" s="1"/>
  <c r="S53" i="4" s="1"/>
  <c r="R52" i="4"/>
  <c r="O52" i="4"/>
  <c r="P52" i="4" s="1"/>
  <c r="K52" i="4"/>
  <c r="N52" i="4" s="1"/>
  <c r="S52" i="4" s="1"/>
  <c r="R51" i="4"/>
  <c r="O51" i="4"/>
  <c r="P51" i="4" s="1"/>
  <c r="K51" i="4"/>
  <c r="N51" i="4" s="1"/>
  <c r="S51" i="4" s="1"/>
  <c r="R50" i="4"/>
  <c r="O50" i="4"/>
  <c r="P50" i="4" s="1"/>
  <c r="K50" i="4"/>
  <c r="N50" i="4" s="1"/>
  <c r="S50" i="4" s="1"/>
  <c r="R49" i="4"/>
  <c r="O49" i="4"/>
  <c r="P49" i="4" s="1"/>
  <c r="K49" i="4"/>
  <c r="N49" i="4" s="1"/>
  <c r="S49" i="4" s="1"/>
  <c r="Q48" i="4"/>
  <c r="R45" i="4"/>
  <c r="P45" i="4"/>
  <c r="O45" i="4"/>
  <c r="N45" i="4"/>
  <c r="S45" i="4" s="1"/>
  <c r="K45" i="4"/>
  <c r="R44" i="4"/>
  <c r="P44" i="4"/>
  <c r="O44" i="4"/>
  <c r="N44" i="4"/>
  <c r="S44" i="4" s="1"/>
  <c r="K44" i="4"/>
  <c r="R43" i="4"/>
  <c r="P43" i="4"/>
  <c r="O43" i="4"/>
  <c r="N43" i="4"/>
  <c r="S43" i="4" s="1"/>
  <c r="K43" i="4"/>
  <c r="R42" i="4"/>
  <c r="P42" i="4"/>
  <c r="O42" i="4"/>
  <c r="N42" i="4"/>
  <c r="S42" i="4" s="1"/>
  <c r="K42" i="4"/>
  <c r="R41" i="4"/>
  <c r="P41" i="4"/>
  <c r="O41" i="4"/>
  <c r="N41" i="4"/>
  <c r="S41" i="4" s="1"/>
  <c r="K41" i="4"/>
  <c r="R40" i="4"/>
  <c r="P40" i="4"/>
  <c r="O40" i="4"/>
  <c r="N40" i="4"/>
  <c r="S40" i="4" s="1"/>
  <c r="K40" i="4"/>
  <c r="R39" i="4"/>
  <c r="P39" i="4"/>
  <c r="O39" i="4"/>
  <c r="N39" i="4"/>
  <c r="S39" i="4" s="1"/>
  <c r="K39" i="4"/>
  <c r="R38" i="4"/>
  <c r="P38" i="4"/>
  <c r="O38" i="4"/>
  <c r="N38" i="4"/>
  <c r="S38" i="4" s="1"/>
  <c r="K38" i="4"/>
  <c r="R37" i="4"/>
  <c r="P37" i="4"/>
  <c r="O37" i="4"/>
  <c r="N37" i="4"/>
  <c r="S37" i="4" s="1"/>
  <c r="K37" i="4"/>
  <c r="R36" i="4"/>
  <c r="P36" i="4"/>
  <c r="O36" i="4"/>
  <c r="N36" i="4"/>
  <c r="S36" i="4" s="1"/>
  <c r="K36" i="4"/>
  <c r="R35" i="4"/>
  <c r="P35" i="4"/>
  <c r="O35" i="4"/>
  <c r="N35" i="4"/>
  <c r="S35" i="4" s="1"/>
  <c r="K35" i="4"/>
  <c r="R34" i="4"/>
  <c r="P34" i="4"/>
  <c r="O34" i="4"/>
  <c r="N34" i="4"/>
  <c r="S34" i="4" s="1"/>
  <c r="K34" i="4"/>
  <c r="R33" i="4"/>
  <c r="P33" i="4"/>
  <c r="O33" i="4"/>
  <c r="N33" i="4"/>
  <c r="S33" i="4" s="1"/>
  <c r="K33" i="4"/>
  <c r="R32" i="4"/>
  <c r="P32" i="4"/>
  <c r="O32" i="4"/>
  <c r="N32" i="4"/>
  <c r="S32" i="4" s="1"/>
  <c r="K32" i="4"/>
  <c r="R31" i="4"/>
  <c r="P31" i="4"/>
  <c r="O31" i="4"/>
  <c r="N31" i="4"/>
  <c r="S31" i="4" s="1"/>
  <c r="K31" i="4"/>
  <c r="R30" i="4"/>
  <c r="P30" i="4"/>
  <c r="O30" i="4"/>
  <c r="N30" i="4"/>
  <c r="S30" i="4" s="1"/>
  <c r="K30" i="4"/>
  <c r="R29" i="4"/>
  <c r="P29" i="4"/>
  <c r="O29" i="4"/>
  <c r="N29" i="4"/>
  <c r="S29" i="4" s="1"/>
  <c r="K29" i="4"/>
  <c r="S28" i="4"/>
  <c r="P28" i="4"/>
  <c r="O28" i="4"/>
  <c r="N28" i="4"/>
  <c r="K28" i="4"/>
  <c r="Q27" i="4"/>
  <c r="R28" i="4" s="1"/>
  <c r="R24" i="4"/>
  <c r="O24" i="4"/>
  <c r="P24" i="4" s="1"/>
  <c r="K24" i="4"/>
  <c r="N24" i="4" s="1"/>
  <c r="S24" i="4" s="1"/>
  <c r="R23" i="4"/>
  <c r="O23" i="4"/>
  <c r="P23" i="4" s="1"/>
  <c r="K23" i="4"/>
  <c r="N23" i="4" s="1"/>
  <c r="S23" i="4" s="1"/>
  <c r="R22" i="4"/>
  <c r="O22" i="4"/>
  <c r="P22" i="4" s="1"/>
  <c r="K22" i="4"/>
  <c r="N22" i="4" s="1"/>
  <c r="S22" i="4" s="1"/>
  <c r="R21" i="4"/>
  <c r="P21" i="4"/>
  <c r="O21" i="4"/>
  <c r="K21" i="4"/>
  <c r="N21" i="4" s="1"/>
  <c r="S21" i="4" s="1"/>
  <c r="R20" i="4"/>
  <c r="O20" i="4"/>
  <c r="P20" i="4" s="1"/>
  <c r="N20" i="4"/>
  <c r="S20" i="4" s="1"/>
  <c r="K20" i="4"/>
  <c r="R19" i="4"/>
  <c r="P19" i="4"/>
  <c r="O19" i="4"/>
  <c r="K19" i="4"/>
  <c r="N19" i="4" s="1"/>
  <c r="S19" i="4" s="1"/>
  <c r="R18" i="4"/>
  <c r="O18" i="4"/>
  <c r="P18" i="4" s="1"/>
  <c r="N18" i="4"/>
  <c r="S18" i="4" s="1"/>
  <c r="K18" i="4"/>
  <c r="R17" i="4"/>
  <c r="P17" i="4"/>
  <c r="O17" i="4"/>
  <c r="K17" i="4"/>
  <c r="N17" i="4" s="1"/>
  <c r="S17" i="4" s="1"/>
  <c r="R16" i="4"/>
  <c r="O16" i="4"/>
  <c r="P16" i="4" s="1"/>
  <c r="N16" i="4"/>
  <c r="S16" i="4" s="1"/>
  <c r="K16" i="4"/>
  <c r="R15" i="4"/>
  <c r="P15" i="4"/>
  <c r="O15" i="4"/>
  <c r="K15" i="4"/>
  <c r="N15" i="4" s="1"/>
  <c r="S15" i="4" s="1"/>
  <c r="R14" i="4"/>
  <c r="O14" i="4"/>
  <c r="P14" i="4" s="1"/>
  <c r="N14" i="4"/>
  <c r="S14" i="4" s="1"/>
  <c r="K14" i="4"/>
  <c r="R13" i="4"/>
  <c r="P13" i="4"/>
  <c r="O13" i="4"/>
  <c r="K13" i="4"/>
  <c r="N13" i="4" s="1"/>
  <c r="S13" i="4" s="1"/>
  <c r="R12" i="4"/>
  <c r="O12" i="4"/>
  <c r="P12" i="4" s="1"/>
  <c r="N12" i="4"/>
  <c r="S12" i="4" s="1"/>
  <c r="K12" i="4"/>
  <c r="R11" i="4"/>
  <c r="P11" i="4"/>
  <c r="O11" i="4"/>
  <c r="K11" i="4"/>
  <c r="N11" i="4" s="1"/>
  <c r="S11" i="4" s="1"/>
  <c r="R10" i="4"/>
  <c r="O10" i="4"/>
  <c r="P10" i="4" s="1"/>
  <c r="N10" i="4"/>
  <c r="S10" i="4" s="1"/>
  <c r="K10" i="4"/>
  <c r="R9" i="4"/>
  <c r="P9" i="4"/>
  <c r="O9" i="4"/>
  <c r="K9" i="4"/>
  <c r="N9" i="4" s="1"/>
  <c r="S9" i="4" s="1"/>
  <c r="R8" i="4"/>
  <c r="O8" i="4"/>
  <c r="P8" i="4" s="1"/>
  <c r="N8" i="4"/>
  <c r="S8" i="4" s="1"/>
  <c r="K8" i="4"/>
  <c r="K5" i="4"/>
  <c r="R4" i="4"/>
  <c r="AH3" i="4"/>
  <c r="AH2" i="4" s="1"/>
  <c r="AG2" i="4"/>
  <c r="AD2" i="4"/>
  <c r="AC2" i="4"/>
  <c r="AB2" i="4"/>
  <c r="R2" i="4"/>
  <c r="P2" i="4"/>
  <c r="O2" i="4"/>
  <c r="K2" i="4"/>
  <c r="N2" i="4" s="1"/>
  <c r="S2" i="4" s="1"/>
  <c r="Y1" i="4"/>
  <c r="X1" i="4"/>
  <c r="W1" i="4"/>
  <c r="V1" i="4"/>
  <c r="U1" i="4"/>
  <c r="T1" i="4"/>
  <c r="R293" i="3"/>
  <c r="P293" i="3"/>
  <c r="O293" i="3"/>
  <c r="K293" i="3"/>
  <c r="N293" i="3" s="1"/>
  <c r="S293" i="3" s="1"/>
  <c r="R292" i="3"/>
  <c r="O292" i="3"/>
  <c r="P292" i="3" s="1"/>
  <c r="N292" i="3"/>
  <c r="S292" i="3" s="1"/>
  <c r="K292" i="3"/>
  <c r="R291" i="3"/>
  <c r="P291" i="3"/>
  <c r="O291" i="3"/>
  <c r="K291" i="3"/>
  <c r="N291" i="3" s="1"/>
  <c r="S291" i="3" s="1"/>
  <c r="R290" i="3"/>
  <c r="O290" i="3"/>
  <c r="P290" i="3" s="1"/>
  <c r="N290" i="3"/>
  <c r="S290" i="3" s="1"/>
  <c r="K290" i="3"/>
  <c r="R289" i="3"/>
  <c r="P289" i="3"/>
  <c r="O289" i="3"/>
  <c r="K289" i="3"/>
  <c r="N289" i="3" s="1"/>
  <c r="S289" i="3" s="1"/>
  <c r="R288" i="3"/>
  <c r="O288" i="3"/>
  <c r="P288" i="3" s="1"/>
  <c r="N288" i="3"/>
  <c r="S288" i="3" s="1"/>
  <c r="K288" i="3"/>
  <c r="R287" i="3"/>
  <c r="P287" i="3"/>
  <c r="O287" i="3"/>
  <c r="K287" i="3"/>
  <c r="N287" i="3" s="1"/>
  <c r="S287" i="3" s="1"/>
  <c r="R286" i="3"/>
  <c r="O286" i="3"/>
  <c r="P286" i="3" s="1"/>
  <c r="N286" i="3"/>
  <c r="S286" i="3" s="1"/>
  <c r="K286" i="3"/>
  <c r="R285" i="3"/>
  <c r="P285" i="3"/>
  <c r="O285" i="3"/>
  <c r="K285" i="3"/>
  <c r="N285" i="3" s="1"/>
  <c r="S285" i="3" s="1"/>
  <c r="R284" i="3"/>
  <c r="O284" i="3"/>
  <c r="P284" i="3" s="1"/>
  <c r="N284" i="3"/>
  <c r="S284" i="3" s="1"/>
  <c r="K284" i="3"/>
  <c r="R283" i="3"/>
  <c r="P283" i="3"/>
  <c r="O283" i="3"/>
  <c r="K283" i="3"/>
  <c r="N283" i="3" s="1"/>
  <c r="S283" i="3" s="1"/>
  <c r="O282" i="3"/>
  <c r="P282" i="3" s="1"/>
  <c r="N282" i="3"/>
  <c r="S282" i="3" s="1"/>
  <c r="K282" i="3"/>
  <c r="Q281" i="3"/>
  <c r="R282" i="3" s="1"/>
  <c r="S278" i="3"/>
  <c r="R278" i="3"/>
  <c r="O278" i="3"/>
  <c r="P278" i="3" s="1"/>
  <c r="N278" i="3"/>
  <c r="K278" i="3"/>
  <c r="R277" i="3"/>
  <c r="P277" i="3"/>
  <c r="O277" i="3"/>
  <c r="K277" i="3"/>
  <c r="N277" i="3" s="1"/>
  <c r="S277" i="3" s="1"/>
  <c r="R276" i="3"/>
  <c r="O276" i="3"/>
  <c r="P276" i="3" s="1"/>
  <c r="N276" i="3"/>
  <c r="S276" i="3" s="1"/>
  <c r="K276" i="3"/>
  <c r="R275" i="3"/>
  <c r="P275" i="3"/>
  <c r="O275" i="3"/>
  <c r="K275" i="3"/>
  <c r="N275" i="3" s="1"/>
  <c r="S275" i="3" s="1"/>
  <c r="R274" i="3"/>
  <c r="O274" i="3"/>
  <c r="P274" i="3" s="1"/>
  <c r="N274" i="3"/>
  <c r="S274" i="3" s="1"/>
  <c r="K274" i="3"/>
  <c r="R273" i="3"/>
  <c r="P273" i="3"/>
  <c r="O273" i="3"/>
  <c r="K273" i="3"/>
  <c r="N273" i="3" s="1"/>
  <c r="S273" i="3" s="1"/>
  <c r="R272" i="3"/>
  <c r="O272" i="3"/>
  <c r="P272" i="3" s="1"/>
  <c r="N272" i="3"/>
  <c r="S272" i="3" s="1"/>
  <c r="K272" i="3"/>
  <c r="R271" i="3"/>
  <c r="P271" i="3"/>
  <c r="O271" i="3"/>
  <c r="K271" i="3"/>
  <c r="N271" i="3" s="1"/>
  <c r="S271" i="3" s="1"/>
  <c r="S270" i="3"/>
  <c r="R270" i="3"/>
  <c r="O270" i="3"/>
  <c r="P270" i="3" s="1"/>
  <c r="N270" i="3"/>
  <c r="K270" i="3"/>
  <c r="R269" i="3"/>
  <c r="P269" i="3"/>
  <c r="O269" i="3"/>
  <c r="K269" i="3"/>
  <c r="N269" i="3" s="1"/>
  <c r="S269" i="3" s="1"/>
  <c r="R268" i="3"/>
  <c r="O268" i="3"/>
  <c r="P268" i="3" s="1"/>
  <c r="N268" i="3"/>
  <c r="S268" i="3" s="1"/>
  <c r="K268" i="3"/>
  <c r="R267" i="3"/>
  <c r="P267" i="3"/>
  <c r="O267" i="3"/>
  <c r="K267" i="3"/>
  <c r="N267" i="3" s="1"/>
  <c r="S267" i="3" s="1"/>
  <c r="R266" i="3"/>
  <c r="O266" i="3"/>
  <c r="P266" i="3" s="1"/>
  <c r="N266" i="3"/>
  <c r="S266" i="3" s="1"/>
  <c r="K266" i="3"/>
  <c r="R265" i="3"/>
  <c r="P265" i="3"/>
  <c r="O265" i="3"/>
  <c r="K265" i="3"/>
  <c r="N265" i="3" s="1"/>
  <c r="S265" i="3" s="1"/>
  <c r="R264" i="3"/>
  <c r="O264" i="3"/>
  <c r="P264" i="3" s="1"/>
  <c r="N264" i="3"/>
  <c r="S264" i="3" s="1"/>
  <c r="K264" i="3"/>
  <c r="R263" i="3"/>
  <c r="P263" i="3"/>
  <c r="O263" i="3"/>
  <c r="K263" i="3"/>
  <c r="N263" i="3" s="1"/>
  <c r="S263" i="3" s="1"/>
  <c r="S262" i="3"/>
  <c r="R262" i="3"/>
  <c r="O262" i="3"/>
  <c r="P262" i="3" s="1"/>
  <c r="N262" i="3"/>
  <c r="K262" i="3"/>
  <c r="R261" i="3"/>
  <c r="P261" i="3"/>
  <c r="O261" i="3"/>
  <c r="K261" i="3"/>
  <c r="N261" i="3" s="1"/>
  <c r="S261" i="3" s="1"/>
  <c r="R260" i="3"/>
  <c r="O260" i="3"/>
  <c r="P260" i="3" s="1"/>
  <c r="N260" i="3"/>
  <c r="S260" i="3" s="1"/>
  <c r="K260" i="3"/>
  <c r="R259" i="3"/>
  <c r="P259" i="3"/>
  <c r="O259" i="3"/>
  <c r="K259" i="3"/>
  <c r="N259" i="3" s="1"/>
  <c r="S259" i="3" s="1"/>
  <c r="R258" i="3"/>
  <c r="O258" i="3"/>
  <c r="P258" i="3" s="1"/>
  <c r="N258" i="3"/>
  <c r="S258" i="3" s="1"/>
  <c r="K258" i="3"/>
  <c r="P257" i="3"/>
  <c r="O257" i="3"/>
  <c r="K257" i="3"/>
  <c r="N257" i="3" s="1"/>
  <c r="S257" i="3" s="1"/>
  <c r="Q256" i="3"/>
  <c r="R257" i="3" s="1"/>
  <c r="R253" i="3"/>
  <c r="O253" i="3"/>
  <c r="P253" i="3" s="1"/>
  <c r="N253" i="3"/>
  <c r="S253" i="3" s="1"/>
  <c r="K253" i="3"/>
  <c r="R252" i="3"/>
  <c r="P252" i="3"/>
  <c r="O252" i="3"/>
  <c r="K252" i="3"/>
  <c r="N252" i="3" s="1"/>
  <c r="S252" i="3" s="1"/>
  <c r="R251" i="3"/>
  <c r="O251" i="3"/>
  <c r="P251" i="3" s="1"/>
  <c r="N251" i="3"/>
  <c r="S251" i="3" s="1"/>
  <c r="K251" i="3"/>
  <c r="R250" i="3"/>
  <c r="P250" i="3"/>
  <c r="O250" i="3"/>
  <c r="K250" i="3"/>
  <c r="N250" i="3" s="1"/>
  <c r="S250" i="3" s="1"/>
  <c r="R249" i="3"/>
  <c r="O249" i="3"/>
  <c r="P249" i="3" s="1"/>
  <c r="N249" i="3"/>
  <c r="S249" i="3" s="1"/>
  <c r="K249" i="3"/>
  <c r="R248" i="3"/>
  <c r="P248" i="3"/>
  <c r="O248" i="3"/>
  <c r="K248" i="3"/>
  <c r="N248" i="3" s="1"/>
  <c r="S248" i="3" s="1"/>
  <c r="R247" i="3"/>
  <c r="O247" i="3"/>
  <c r="P247" i="3" s="1"/>
  <c r="N247" i="3"/>
  <c r="S247" i="3" s="1"/>
  <c r="K247" i="3"/>
  <c r="R246" i="3"/>
  <c r="P246" i="3"/>
  <c r="O246" i="3"/>
  <c r="K246" i="3"/>
  <c r="N246" i="3" s="1"/>
  <c r="S246" i="3" s="1"/>
  <c r="R245" i="3"/>
  <c r="O245" i="3"/>
  <c r="P245" i="3" s="1"/>
  <c r="N245" i="3"/>
  <c r="S245" i="3" s="1"/>
  <c r="K245" i="3"/>
  <c r="R244" i="3"/>
  <c r="P244" i="3"/>
  <c r="O244" i="3"/>
  <c r="K244" i="3"/>
  <c r="N244" i="3" s="1"/>
  <c r="S244" i="3" s="1"/>
  <c r="R243" i="3"/>
  <c r="O243" i="3"/>
  <c r="P243" i="3" s="1"/>
  <c r="N243" i="3"/>
  <c r="S243" i="3" s="1"/>
  <c r="K243" i="3"/>
  <c r="R242" i="3"/>
  <c r="P242" i="3"/>
  <c r="O242" i="3"/>
  <c r="K242" i="3"/>
  <c r="N242" i="3" s="1"/>
  <c r="S242" i="3" s="1"/>
  <c r="R241" i="3"/>
  <c r="O241" i="3"/>
  <c r="P241" i="3" s="1"/>
  <c r="N241" i="3"/>
  <c r="S241" i="3" s="1"/>
  <c r="K241" i="3"/>
  <c r="R240" i="3"/>
  <c r="P240" i="3"/>
  <c r="O240" i="3"/>
  <c r="K240" i="3"/>
  <c r="N240" i="3" s="1"/>
  <c r="S240" i="3" s="1"/>
  <c r="R239" i="3"/>
  <c r="O239" i="3"/>
  <c r="P239" i="3" s="1"/>
  <c r="N239" i="3"/>
  <c r="S239" i="3" s="1"/>
  <c r="K239" i="3"/>
  <c r="R238" i="3"/>
  <c r="P238" i="3"/>
  <c r="O238" i="3"/>
  <c r="K238" i="3"/>
  <c r="N238" i="3" s="1"/>
  <c r="S238" i="3" s="1"/>
  <c r="R237" i="3"/>
  <c r="O237" i="3"/>
  <c r="P237" i="3" s="1"/>
  <c r="N237" i="3"/>
  <c r="S237" i="3" s="1"/>
  <c r="K237" i="3"/>
  <c r="R236" i="3"/>
  <c r="P236" i="3"/>
  <c r="O236" i="3"/>
  <c r="K236" i="3"/>
  <c r="N236" i="3" s="1"/>
  <c r="S236" i="3" s="1"/>
  <c r="R235" i="3"/>
  <c r="O235" i="3"/>
  <c r="P235" i="3" s="1"/>
  <c r="N235" i="3"/>
  <c r="S235" i="3" s="1"/>
  <c r="K235" i="3"/>
  <c r="R234" i="3"/>
  <c r="P234" i="3"/>
  <c r="O234" i="3"/>
  <c r="K234" i="3"/>
  <c r="N234" i="3" s="1"/>
  <c r="S234" i="3" s="1"/>
  <c r="R233" i="3"/>
  <c r="O233" i="3"/>
  <c r="P233" i="3" s="1"/>
  <c r="N233" i="3"/>
  <c r="S233" i="3" s="1"/>
  <c r="K233" i="3"/>
  <c r="R232" i="3"/>
  <c r="P232" i="3"/>
  <c r="O232" i="3"/>
  <c r="K232" i="3"/>
  <c r="N232" i="3" s="1"/>
  <c r="S232" i="3" s="1"/>
  <c r="R231" i="3"/>
  <c r="O231" i="3"/>
  <c r="P231" i="3" s="1"/>
  <c r="N231" i="3"/>
  <c r="S231" i="3" s="1"/>
  <c r="K231" i="3"/>
  <c r="R230" i="3"/>
  <c r="P230" i="3"/>
  <c r="O230" i="3"/>
  <c r="K230" i="3"/>
  <c r="N230" i="3" s="1"/>
  <c r="S230" i="3" s="1"/>
  <c r="R229" i="3"/>
  <c r="O229" i="3"/>
  <c r="P229" i="3" s="1"/>
  <c r="N229" i="3"/>
  <c r="S229" i="3" s="1"/>
  <c r="K229" i="3"/>
  <c r="R228" i="3"/>
  <c r="P228" i="3"/>
  <c r="O228" i="3"/>
  <c r="K228" i="3"/>
  <c r="N228" i="3" s="1"/>
  <c r="S228" i="3" s="1"/>
  <c r="R227" i="3"/>
  <c r="O227" i="3"/>
  <c r="P227" i="3" s="1"/>
  <c r="N227" i="3"/>
  <c r="S227" i="3" s="1"/>
  <c r="K227" i="3"/>
  <c r="R226" i="3"/>
  <c r="P226" i="3"/>
  <c r="O226" i="3"/>
  <c r="K226" i="3"/>
  <c r="N226" i="3" s="1"/>
  <c r="S226" i="3" s="1"/>
  <c r="R225" i="3"/>
  <c r="O225" i="3"/>
  <c r="P225" i="3" s="1"/>
  <c r="N225" i="3"/>
  <c r="S225" i="3" s="1"/>
  <c r="K225" i="3"/>
  <c r="R224" i="3"/>
  <c r="P224" i="3"/>
  <c r="O224" i="3"/>
  <c r="K224" i="3"/>
  <c r="N224" i="3" s="1"/>
  <c r="S224" i="3" s="1"/>
  <c r="R223" i="3"/>
  <c r="O223" i="3"/>
  <c r="P223" i="3" s="1"/>
  <c r="N223" i="3"/>
  <c r="S223" i="3" s="1"/>
  <c r="K223" i="3"/>
  <c r="R222" i="3"/>
  <c r="P222" i="3"/>
  <c r="O222" i="3"/>
  <c r="K222" i="3"/>
  <c r="N222" i="3" s="1"/>
  <c r="S222" i="3" s="1"/>
  <c r="R221" i="3"/>
  <c r="O221" i="3"/>
  <c r="P221" i="3" s="1"/>
  <c r="N221" i="3"/>
  <c r="S221" i="3" s="1"/>
  <c r="K221" i="3"/>
  <c r="R220" i="3"/>
  <c r="P220" i="3"/>
  <c r="O220" i="3"/>
  <c r="K220" i="3"/>
  <c r="N220" i="3" s="1"/>
  <c r="S220" i="3" s="1"/>
  <c r="R219" i="3"/>
  <c r="O219" i="3"/>
  <c r="P219" i="3" s="1"/>
  <c r="N219" i="3"/>
  <c r="S219" i="3" s="1"/>
  <c r="K219" i="3"/>
  <c r="R218" i="3"/>
  <c r="P218" i="3"/>
  <c r="O218" i="3"/>
  <c r="K218" i="3"/>
  <c r="N218" i="3" s="1"/>
  <c r="S218" i="3" s="1"/>
  <c r="Q217" i="3"/>
  <c r="R214" i="3"/>
  <c r="P214" i="3"/>
  <c r="O214" i="3"/>
  <c r="N214" i="3"/>
  <c r="S214" i="3" s="1"/>
  <c r="K214" i="3"/>
  <c r="R213" i="3"/>
  <c r="P213" i="3"/>
  <c r="O213" i="3"/>
  <c r="N213" i="3"/>
  <c r="S213" i="3" s="1"/>
  <c r="K213" i="3"/>
  <c r="R212" i="3"/>
  <c r="P212" i="3"/>
  <c r="O212" i="3"/>
  <c r="N212" i="3"/>
  <c r="S212" i="3" s="1"/>
  <c r="K212" i="3"/>
  <c r="R211" i="3"/>
  <c r="P211" i="3"/>
  <c r="O211" i="3"/>
  <c r="N211" i="3"/>
  <c r="S211" i="3" s="1"/>
  <c r="K211" i="3"/>
  <c r="R210" i="3"/>
  <c r="P210" i="3"/>
  <c r="O210" i="3"/>
  <c r="N210" i="3"/>
  <c r="S210" i="3" s="1"/>
  <c r="K210" i="3"/>
  <c r="R209" i="3"/>
  <c r="P209" i="3"/>
  <c r="O209" i="3"/>
  <c r="N209" i="3"/>
  <c r="S209" i="3" s="1"/>
  <c r="K209" i="3"/>
  <c r="R208" i="3"/>
  <c r="P208" i="3"/>
  <c r="O208" i="3"/>
  <c r="N208" i="3"/>
  <c r="S208" i="3" s="1"/>
  <c r="K208" i="3"/>
  <c r="R207" i="3"/>
  <c r="P207" i="3"/>
  <c r="O207" i="3"/>
  <c r="N207" i="3"/>
  <c r="S207" i="3" s="1"/>
  <c r="K207" i="3"/>
  <c r="R206" i="3"/>
  <c r="O206" i="3"/>
  <c r="P206" i="3" s="1"/>
  <c r="N206" i="3"/>
  <c r="S206" i="3" s="1"/>
  <c r="K206" i="3"/>
  <c r="R205" i="3"/>
  <c r="P205" i="3"/>
  <c r="O205" i="3"/>
  <c r="K205" i="3"/>
  <c r="N205" i="3" s="1"/>
  <c r="S205" i="3" s="1"/>
  <c r="R204" i="3"/>
  <c r="P204" i="3"/>
  <c r="O204" i="3"/>
  <c r="N204" i="3"/>
  <c r="S204" i="3" s="1"/>
  <c r="K204" i="3"/>
  <c r="R203" i="3"/>
  <c r="P203" i="3"/>
  <c r="O203" i="3"/>
  <c r="N203" i="3"/>
  <c r="S203" i="3" s="1"/>
  <c r="K203" i="3"/>
  <c r="R202" i="3"/>
  <c r="O202" i="3"/>
  <c r="P202" i="3" s="1"/>
  <c r="N202" i="3"/>
  <c r="S202" i="3" s="1"/>
  <c r="K202" i="3"/>
  <c r="R201" i="3"/>
  <c r="P201" i="3"/>
  <c r="O201" i="3"/>
  <c r="K201" i="3"/>
  <c r="N201" i="3" s="1"/>
  <c r="S201" i="3" s="1"/>
  <c r="R200" i="3"/>
  <c r="P200" i="3"/>
  <c r="O200" i="3"/>
  <c r="K200" i="3"/>
  <c r="N200" i="3" s="1"/>
  <c r="S200" i="3" s="1"/>
  <c r="R199" i="3"/>
  <c r="O199" i="3"/>
  <c r="P199" i="3" s="1"/>
  <c r="N199" i="3"/>
  <c r="S199" i="3" s="1"/>
  <c r="K199" i="3"/>
  <c r="R198" i="3"/>
  <c r="O198" i="3"/>
  <c r="P198" i="3" s="1"/>
  <c r="K198" i="3"/>
  <c r="N198" i="3" s="1"/>
  <c r="S198" i="3" s="1"/>
  <c r="R197" i="3"/>
  <c r="O197" i="3"/>
  <c r="P197" i="3" s="1"/>
  <c r="K197" i="3"/>
  <c r="N197" i="3" s="1"/>
  <c r="S197" i="3" s="1"/>
  <c r="R196" i="3"/>
  <c r="P196" i="3"/>
  <c r="O196" i="3"/>
  <c r="K196" i="3"/>
  <c r="N196" i="3" s="1"/>
  <c r="S196" i="3" s="1"/>
  <c r="R195" i="3"/>
  <c r="O195" i="3"/>
  <c r="P195" i="3" s="1"/>
  <c r="N195" i="3"/>
  <c r="S195" i="3" s="1"/>
  <c r="K195" i="3"/>
  <c r="R194" i="3"/>
  <c r="O194" i="3"/>
  <c r="P194" i="3" s="1"/>
  <c r="K194" i="3"/>
  <c r="N194" i="3" s="1"/>
  <c r="S194" i="3" s="1"/>
  <c r="R193" i="3"/>
  <c r="O193" i="3"/>
  <c r="P193" i="3" s="1"/>
  <c r="K193" i="3"/>
  <c r="N193" i="3" s="1"/>
  <c r="S193" i="3" s="1"/>
  <c r="R192" i="3"/>
  <c r="P192" i="3"/>
  <c r="O192" i="3"/>
  <c r="K192" i="3"/>
  <c r="N192" i="3" s="1"/>
  <c r="S192" i="3" s="1"/>
  <c r="R191" i="3"/>
  <c r="O191" i="3"/>
  <c r="P191" i="3" s="1"/>
  <c r="N191" i="3"/>
  <c r="S191" i="3" s="1"/>
  <c r="K191" i="3"/>
  <c r="R190" i="3"/>
  <c r="O190" i="3"/>
  <c r="P190" i="3" s="1"/>
  <c r="K190" i="3"/>
  <c r="N190" i="3" s="1"/>
  <c r="S190" i="3" s="1"/>
  <c r="R189" i="3"/>
  <c r="O189" i="3"/>
  <c r="P189" i="3" s="1"/>
  <c r="K189" i="3"/>
  <c r="N189" i="3" s="1"/>
  <c r="S189" i="3" s="1"/>
  <c r="R188" i="3"/>
  <c r="P188" i="3"/>
  <c r="O188" i="3"/>
  <c r="K188" i="3"/>
  <c r="N188" i="3" s="1"/>
  <c r="S188" i="3" s="1"/>
  <c r="R187" i="3"/>
  <c r="O187" i="3"/>
  <c r="P187" i="3" s="1"/>
  <c r="N187" i="3"/>
  <c r="S187" i="3" s="1"/>
  <c r="K187" i="3"/>
  <c r="R186" i="3"/>
  <c r="O186" i="3"/>
  <c r="P186" i="3" s="1"/>
  <c r="K186" i="3"/>
  <c r="N186" i="3" s="1"/>
  <c r="S186" i="3" s="1"/>
  <c r="R185" i="3"/>
  <c r="O185" i="3"/>
  <c r="P185" i="3" s="1"/>
  <c r="K185" i="3"/>
  <c r="N185" i="3" s="1"/>
  <c r="S185" i="3" s="1"/>
  <c r="R184" i="3"/>
  <c r="O184" i="3"/>
  <c r="P184" i="3" s="1"/>
  <c r="K184" i="3"/>
  <c r="N184" i="3" s="1"/>
  <c r="S184" i="3" s="1"/>
  <c r="R183" i="3"/>
  <c r="O183" i="3"/>
  <c r="P183" i="3" s="1"/>
  <c r="K183" i="3"/>
  <c r="N183" i="3" s="1"/>
  <c r="S183" i="3" s="1"/>
  <c r="R182" i="3"/>
  <c r="O182" i="3"/>
  <c r="P182" i="3" s="1"/>
  <c r="K182" i="3"/>
  <c r="N182" i="3" s="1"/>
  <c r="S182" i="3" s="1"/>
  <c r="R181" i="3"/>
  <c r="O181" i="3"/>
  <c r="P181" i="3" s="1"/>
  <c r="K181" i="3"/>
  <c r="N181" i="3" s="1"/>
  <c r="S181" i="3" s="1"/>
  <c r="R180" i="3"/>
  <c r="O180" i="3"/>
  <c r="P180" i="3" s="1"/>
  <c r="K180" i="3"/>
  <c r="N180" i="3" s="1"/>
  <c r="S180" i="3" s="1"/>
  <c r="R179" i="3"/>
  <c r="O179" i="3"/>
  <c r="P179" i="3" s="1"/>
  <c r="K179" i="3"/>
  <c r="N179" i="3" s="1"/>
  <c r="S179" i="3" s="1"/>
  <c r="R178" i="3"/>
  <c r="O178" i="3"/>
  <c r="P178" i="3" s="1"/>
  <c r="K178" i="3"/>
  <c r="N178" i="3" s="1"/>
  <c r="S178" i="3" s="1"/>
  <c r="R177" i="3"/>
  <c r="O177" i="3"/>
  <c r="P177" i="3" s="1"/>
  <c r="K177" i="3"/>
  <c r="N177" i="3" s="1"/>
  <c r="S177" i="3" s="1"/>
  <c r="Q176" i="3"/>
  <c r="R173" i="3"/>
  <c r="P173" i="3"/>
  <c r="O173" i="3"/>
  <c r="N173" i="3"/>
  <c r="S173" i="3" s="1"/>
  <c r="K173" i="3"/>
  <c r="R172" i="3"/>
  <c r="P172" i="3"/>
  <c r="O172" i="3"/>
  <c r="N172" i="3"/>
  <c r="S172" i="3" s="1"/>
  <c r="K172" i="3"/>
  <c r="R171" i="3"/>
  <c r="P171" i="3"/>
  <c r="O171" i="3"/>
  <c r="N171" i="3"/>
  <c r="S171" i="3" s="1"/>
  <c r="K171" i="3"/>
  <c r="R170" i="3"/>
  <c r="P170" i="3"/>
  <c r="O170" i="3"/>
  <c r="N170" i="3"/>
  <c r="S170" i="3" s="1"/>
  <c r="K170" i="3"/>
  <c r="R169" i="3"/>
  <c r="P169" i="3"/>
  <c r="O169" i="3"/>
  <c r="N169" i="3"/>
  <c r="S169" i="3" s="1"/>
  <c r="K169" i="3"/>
  <c r="R168" i="3"/>
  <c r="P168" i="3"/>
  <c r="O168" i="3"/>
  <c r="N168" i="3"/>
  <c r="S168" i="3" s="1"/>
  <c r="K168" i="3"/>
  <c r="R167" i="3"/>
  <c r="P167" i="3"/>
  <c r="O167" i="3"/>
  <c r="N167" i="3"/>
  <c r="S167" i="3" s="1"/>
  <c r="K167" i="3"/>
  <c r="R166" i="3"/>
  <c r="P166" i="3"/>
  <c r="O166" i="3"/>
  <c r="N166" i="3"/>
  <c r="S166" i="3" s="1"/>
  <c r="K166" i="3"/>
  <c r="R165" i="3"/>
  <c r="P165" i="3"/>
  <c r="O165" i="3"/>
  <c r="N165" i="3"/>
  <c r="S165" i="3" s="1"/>
  <c r="K165" i="3"/>
  <c r="R164" i="3"/>
  <c r="P164" i="3"/>
  <c r="O164" i="3"/>
  <c r="N164" i="3"/>
  <c r="S164" i="3" s="1"/>
  <c r="K164" i="3"/>
  <c r="R163" i="3"/>
  <c r="P163" i="3"/>
  <c r="O163" i="3"/>
  <c r="N163" i="3"/>
  <c r="S163" i="3" s="1"/>
  <c r="K163" i="3"/>
  <c r="R162" i="3"/>
  <c r="P162" i="3"/>
  <c r="O162" i="3"/>
  <c r="N162" i="3"/>
  <c r="S162" i="3" s="1"/>
  <c r="K162" i="3"/>
  <c r="R161" i="3"/>
  <c r="P161" i="3"/>
  <c r="O161" i="3"/>
  <c r="N161" i="3"/>
  <c r="S161" i="3" s="1"/>
  <c r="K161" i="3"/>
  <c r="R160" i="3"/>
  <c r="P160" i="3"/>
  <c r="O160" i="3"/>
  <c r="N160" i="3"/>
  <c r="S160" i="3" s="1"/>
  <c r="K160" i="3"/>
  <c r="R159" i="3"/>
  <c r="P159" i="3"/>
  <c r="O159" i="3"/>
  <c r="N159" i="3"/>
  <c r="S159" i="3" s="1"/>
  <c r="K159" i="3"/>
  <c r="R158" i="3"/>
  <c r="P158" i="3"/>
  <c r="O158" i="3"/>
  <c r="N158" i="3"/>
  <c r="S158" i="3" s="1"/>
  <c r="K158" i="3"/>
  <c r="R157" i="3"/>
  <c r="P157" i="3"/>
  <c r="O157" i="3"/>
  <c r="N157" i="3"/>
  <c r="S157" i="3" s="1"/>
  <c r="K157" i="3"/>
  <c r="R156" i="3"/>
  <c r="P156" i="3"/>
  <c r="O156" i="3"/>
  <c r="N156" i="3"/>
  <c r="S156" i="3" s="1"/>
  <c r="K156" i="3"/>
  <c r="R155" i="3"/>
  <c r="P155" i="3"/>
  <c r="O155" i="3"/>
  <c r="N155" i="3"/>
  <c r="S155" i="3" s="1"/>
  <c r="K155" i="3"/>
  <c r="R154" i="3"/>
  <c r="P154" i="3"/>
  <c r="O154" i="3"/>
  <c r="N154" i="3"/>
  <c r="S154" i="3" s="1"/>
  <c r="K154" i="3"/>
  <c r="R153" i="3"/>
  <c r="P153" i="3"/>
  <c r="O153" i="3"/>
  <c r="N153" i="3"/>
  <c r="S153" i="3" s="1"/>
  <c r="K153" i="3"/>
  <c r="R152" i="3"/>
  <c r="P152" i="3"/>
  <c r="O152" i="3"/>
  <c r="N152" i="3"/>
  <c r="S152" i="3" s="1"/>
  <c r="K152" i="3"/>
  <c r="R151" i="3"/>
  <c r="P151" i="3"/>
  <c r="O151" i="3"/>
  <c r="N151" i="3"/>
  <c r="S151" i="3" s="1"/>
  <c r="K151" i="3"/>
  <c r="R150" i="3"/>
  <c r="P150" i="3"/>
  <c r="O150" i="3"/>
  <c r="N150" i="3"/>
  <c r="S150" i="3" s="1"/>
  <c r="K150" i="3"/>
  <c r="R149" i="3"/>
  <c r="P149" i="3"/>
  <c r="O149" i="3"/>
  <c r="N149" i="3"/>
  <c r="S149" i="3" s="1"/>
  <c r="K149" i="3"/>
  <c r="R148" i="3"/>
  <c r="P148" i="3"/>
  <c r="O148" i="3"/>
  <c r="N148" i="3"/>
  <c r="S148" i="3" s="1"/>
  <c r="K148" i="3"/>
  <c r="R147" i="3"/>
  <c r="P147" i="3"/>
  <c r="O147" i="3"/>
  <c r="N147" i="3"/>
  <c r="S147" i="3" s="1"/>
  <c r="K147" i="3"/>
  <c r="R146" i="3"/>
  <c r="P146" i="3"/>
  <c r="O146" i="3"/>
  <c r="N146" i="3"/>
  <c r="S146" i="3" s="1"/>
  <c r="K146" i="3"/>
  <c r="R145" i="3"/>
  <c r="P145" i="3"/>
  <c r="O145" i="3"/>
  <c r="N145" i="3"/>
  <c r="S145" i="3" s="1"/>
  <c r="K145" i="3"/>
  <c r="R144" i="3"/>
  <c r="P144" i="3"/>
  <c r="O144" i="3"/>
  <c r="N144" i="3"/>
  <c r="S144" i="3" s="1"/>
  <c r="K144" i="3"/>
  <c r="R143" i="3"/>
  <c r="P143" i="3"/>
  <c r="O143" i="3"/>
  <c r="N143" i="3"/>
  <c r="S143" i="3" s="1"/>
  <c r="K143" i="3"/>
  <c r="R142" i="3"/>
  <c r="P142" i="3"/>
  <c r="O142" i="3"/>
  <c r="N142" i="3"/>
  <c r="S142" i="3" s="1"/>
  <c r="K142" i="3"/>
  <c r="R141" i="3"/>
  <c r="P141" i="3"/>
  <c r="O141" i="3"/>
  <c r="N141" i="3"/>
  <c r="S141" i="3" s="1"/>
  <c r="K141" i="3"/>
  <c r="R140" i="3"/>
  <c r="P140" i="3"/>
  <c r="O140" i="3"/>
  <c r="N140" i="3"/>
  <c r="S140" i="3" s="1"/>
  <c r="K140" i="3"/>
  <c r="R139" i="3"/>
  <c r="P139" i="3"/>
  <c r="O139" i="3"/>
  <c r="N139" i="3"/>
  <c r="S139" i="3" s="1"/>
  <c r="K139" i="3"/>
  <c r="R138" i="3"/>
  <c r="P138" i="3"/>
  <c r="O138" i="3"/>
  <c r="N138" i="3"/>
  <c r="S138" i="3" s="1"/>
  <c r="K138" i="3"/>
  <c r="R137" i="3"/>
  <c r="P137" i="3"/>
  <c r="O137" i="3"/>
  <c r="N137" i="3"/>
  <c r="S137" i="3" s="1"/>
  <c r="K137" i="3"/>
  <c r="R136" i="3"/>
  <c r="P136" i="3"/>
  <c r="O136" i="3"/>
  <c r="N136" i="3"/>
  <c r="S136" i="3" s="1"/>
  <c r="K136" i="3"/>
  <c r="R135" i="3"/>
  <c r="P135" i="3"/>
  <c r="O135" i="3"/>
  <c r="N135" i="3"/>
  <c r="S135" i="3" s="1"/>
  <c r="K135" i="3"/>
  <c r="R134" i="3"/>
  <c r="P134" i="3"/>
  <c r="O134" i="3"/>
  <c r="N134" i="3"/>
  <c r="S134" i="3" s="1"/>
  <c r="K134" i="3"/>
  <c r="R133" i="3"/>
  <c r="P133" i="3"/>
  <c r="O133" i="3"/>
  <c r="N133" i="3"/>
  <c r="S133" i="3" s="1"/>
  <c r="K133" i="3"/>
  <c r="R132" i="3"/>
  <c r="P132" i="3"/>
  <c r="O132" i="3"/>
  <c r="N132" i="3"/>
  <c r="S132" i="3" s="1"/>
  <c r="K132" i="3"/>
  <c r="R131" i="3"/>
  <c r="P131" i="3"/>
  <c r="O131" i="3"/>
  <c r="N131" i="3"/>
  <c r="S131" i="3" s="1"/>
  <c r="K131" i="3"/>
  <c r="R130" i="3"/>
  <c r="P130" i="3"/>
  <c r="O130" i="3"/>
  <c r="N130" i="3"/>
  <c r="S130" i="3" s="1"/>
  <c r="K130" i="3"/>
  <c r="P129" i="3"/>
  <c r="O129" i="3"/>
  <c r="N129" i="3"/>
  <c r="S129" i="3" s="1"/>
  <c r="K129" i="3"/>
  <c r="Q128" i="3"/>
  <c r="R129" i="3" s="1"/>
  <c r="R125" i="3"/>
  <c r="O125" i="3"/>
  <c r="P125" i="3" s="1"/>
  <c r="K125" i="3"/>
  <c r="N125" i="3" s="1"/>
  <c r="S125" i="3" s="1"/>
  <c r="R124" i="3"/>
  <c r="O124" i="3"/>
  <c r="P124" i="3" s="1"/>
  <c r="K124" i="3"/>
  <c r="N124" i="3" s="1"/>
  <c r="S124" i="3" s="1"/>
  <c r="R123" i="3"/>
  <c r="O123" i="3"/>
  <c r="P123" i="3" s="1"/>
  <c r="K123" i="3"/>
  <c r="N123" i="3" s="1"/>
  <c r="S123" i="3" s="1"/>
  <c r="R122" i="3"/>
  <c r="O122" i="3"/>
  <c r="P122" i="3" s="1"/>
  <c r="K122" i="3"/>
  <c r="N122" i="3" s="1"/>
  <c r="S122" i="3" s="1"/>
  <c r="R121" i="3"/>
  <c r="O121" i="3"/>
  <c r="P121" i="3" s="1"/>
  <c r="K121" i="3"/>
  <c r="N121" i="3" s="1"/>
  <c r="S121" i="3" s="1"/>
  <c r="R120" i="3"/>
  <c r="O120" i="3"/>
  <c r="P120" i="3" s="1"/>
  <c r="K120" i="3"/>
  <c r="N120" i="3" s="1"/>
  <c r="S120" i="3" s="1"/>
  <c r="R119" i="3"/>
  <c r="O119" i="3"/>
  <c r="P119" i="3" s="1"/>
  <c r="K119" i="3"/>
  <c r="N119" i="3" s="1"/>
  <c r="S119" i="3" s="1"/>
  <c r="R118" i="3"/>
  <c r="O118" i="3"/>
  <c r="P118" i="3" s="1"/>
  <c r="K118" i="3"/>
  <c r="N118" i="3" s="1"/>
  <c r="S118" i="3" s="1"/>
  <c r="R117" i="3"/>
  <c r="O117" i="3"/>
  <c r="P117" i="3" s="1"/>
  <c r="K117" i="3"/>
  <c r="N117" i="3" s="1"/>
  <c r="S117" i="3" s="1"/>
  <c r="R116" i="3"/>
  <c r="O116" i="3"/>
  <c r="P116" i="3" s="1"/>
  <c r="K116" i="3"/>
  <c r="N116" i="3" s="1"/>
  <c r="S116" i="3" s="1"/>
  <c r="R115" i="3"/>
  <c r="O115" i="3"/>
  <c r="P115" i="3" s="1"/>
  <c r="K115" i="3"/>
  <c r="N115" i="3" s="1"/>
  <c r="S115" i="3" s="1"/>
  <c r="R114" i="3"/>
  <c r="O114" i="3"/>
  <c r="P114" i="3" s="1"/>
  <c r="K114" i="3"/>
  <c r="N114" i="3" s="1"/>
  <c r="S114" i="3" s="1"/>
  <c r="R113" i="3"/>
  <c r="O113" i="3"/>
  <c r="P113" i="3" s="1"/>
  <c r="K113" i="3"/>
  <c r="N113" i="3" s="1"/>
  <c r="S113" i="3" s="1"/>
  <c r="R112" i="3"/>
  <c r="O112" i="3"/>
  <c r="P112" i="3" s="1"/>
  <c r="K112" i="3"/>
  <c r="N112" i="3" s="1"/>
  <c r="S112" i="3" s="1"/>
  <c r="R111" i="3"/>
  <c r="O111" i="3"/>
  <c r="P111" i="3" s="1"/>
  <c r="K111" i="3"/>
  <c r="N111" i="3" s="1"/>
  <c r="S111" i="3" s="1"/>
  <c r="R110" i="3"/>
  <c r="O110" i="3"/>
  <c r="P110" i="3" s="1"/>
  <c r="K110" i="3"/>
  <c r="N110" i="3" s="1"/>
  <c r="S110" i="3" s="1"/>
  <c r="R109" i="3"/>
  <c r="O109" i="3"/>
  <c r="P109" i="3" s="1"/>
  <c r="K109" i="3"/>
  <c r="N109" i="3" s="1"/>
  <c r="S109" i="3" s="1"/>
  <c r="R108" i="3"/>
  <c r="O108" i="3"/>
  <c r="P108" i="3" s="1"/>
  <c r="K108" i="3"/>
  <c r="N108" i="3" s="1"/>
  <c r="S108" i="3" s="1"/>
  <c r="R107" i="3"/>
  <c r="O107" i="3"/>
  <c r="P107" i="3" s="1"/>
  <c r="K107" i="3"/>
  <c r="N107" i="3" s="1"/>
  <c r="S107" i="3" s="1"/>
  <c r="R106" i="3"/>
  <c r="O106" i="3"/>
  <c r="P106" i="3" s="1"/>
  <c r="K106" i="3"/>
  <c r="N106" i="3" s="1"/>
  <c r="S106" i="3" s="1"/>
  <c r="R105" i="3"/>
  <c r="O105" i="3"/>
  <c r="P105" i="3" s="1"/>
  <c r="K105" i="3"/>
  <c r="N105" i="3" s="1"/>
  <c r="S105" i="3" s="1"/>
  <c r="R104" i="3"/>
  <c r="O104" i="3"/>
  <c r="P104" i="3" s="1"/>
  <c r="K104" i="3"/>
  <c r="N104" i="3" s="1"/>
  <c r="S104" i="3" s="1"/>
  <c r="R103" i="3"/>
  <c r="O103" i="3"/>
  <c r="P103" i="3" s="1"/>
  <c r="K103" i="3"/>
  <c r="N103" i="3" s="1"/>
  <c r="S103" i="3" s="1"/>
  <c r="R102" i="3"/>
  <c r="O102" i="3"/>
  <c r="P102" i="3" s="1"/>
  <c r="K102" i="3"/>
  <c r="N102" i="3" s="1"/>
  <c r="S102" i="3" s="1"/>
  <c r="R101" i="3"/>
  <c r="O101" i="3"/>
  <c r="P101" i="3" s="1"/>
  <c r="K101" i="3"/>
  <c r="N101" i="3" s="1"/>
  <c r="S101" i="3" s="1"/>
  <c r="R100" i="3"/>
  <c r="O100" i="3"/>
  <c r="P100" i="3" s="1"/>
  <c r="K100" i="3"/>
  <c r="N100" i="3" s="1"/>
  <c r="S100" i="3" s="1"/>
  <c r="R99" i="3"/>
  <c r="O99" i="3"/>
  <c r="P99" i="3" s="1"/>
  <c r="K99" i="3"/>
  <c r="N99" i="3" s="1"/>
  <c r="S99" i="3" s="1"/>
  <c r="R98" i="3"/>
  <c r="O98" i="3"/>
  <c r="P98" i="3" s="1"/>
  <c r="K98" i="3"/>
  <c r="N98" i="3" s="1"/>
  <c r="S98" i="3" s="1"/>
  <c r="R97" i="3"/>
  <c r="O97" i="3"/>
  <c r="P97" i="3" s="1"/>
  <c r="K97" i="3"/>
  <c r="N97" i="3" s="1"/>
  <c r="S97" i="3" s="1"/>
  <c r="R96" i="3"/>
  <c r="O96" i="3"/>
  <c r="P96" i="3" s="1"/>
  <c r="K96" i="3"/>
  <c r="N96" i="3" s="1"/>
  <c r="S96" i="3" s="1"/>
  <c r="R95" i="3"/>
  <c r="O95" i="3"/>
  <c r="P95" i="3" s="1"/>
  <c r="K95" i="3"/>
  <c r="N95" i="3" s="1"/>
  <c r="S95" i="3" s="1"/>
  <c r="R94" i="3"/>
  <c r="O94" i="3"/>
  <c r="P94" i="3" s="1"/>
  <c r="K94" i="3"/>
  <c r="N94" i="3" s="1"/>
  <c r="S94" i="3" s="1"/>
  <c r="R93" i="3"/>
  <c r="O93" i="3"/>
  <c r="P93" i="3" s="1"/>
  <c r="K93" i="3"/>
  <c r="N93" i="3" s="1"/>
  <c r="S93" i="3" s="1"/>
  <c r="Q92" i="3"/>
  <c r="R89" i="3"/>
  <c r="P89" i="3"/>
  <c r="O89" i="3"/>
  <c r="N89" i="3"/>
  <c r="S89" i="3" s="1"/>
  <c r="K89" i="3"/>
  <c r="R88" i="3"/>
  <c r="P88" i="3"/>
  <c r="O88" i="3"/>
  <c r="N88" i="3"/>
  <c r="S88" i="3" s="1"/>
  <c r="K88" i="3"/>
  <c r="R87" i="3"/>
  <c r="P87" i="3"/>
  <c r="O87" i="3"/>
  <c r="N87" i="3"/>
  <c r="S87" i="3" s="1"/>
  <c r="K87" i="3"/>
  <c r="R86" i="3"/>
  <c r="P86" i="3"/>
  <c r="O86" i="3"/>
  <c r="N86" i="3"/>
  <c r="S86" i="3" s="1"/>
  <c r="K86" i="3"/>
  <c r="R85" i="3"/>
  <c r="P85" i="3"/>
  <c r="O85" i="3"/>
  <c r="N85" i="3"/>
  <c r="S85" i="3" s="1"/>
  <c r="K85" i="3"/>
  <c r="R84" i="3"/>
  <c r="P84" i="3"/>
  <c r="O84" i="3"/>
  <c r="N84" i="3"/>
  <c r="S84" i="3" s="1"/>
  <c r="K84" i="3"/>
  <c r="R83" i="3"/>
  <c r="P83" i="3"/>
  <c r="O83" i="3"/>
  <c r="N83" i="3"/>
  <c r="S83" i="3" s="1"/>
  <c r="K83" i="3"/>
  <c r="R82" i="3"/>
  <c r="P82" i="3"/>
  <c r="O82" i="3"/>
  <c r="N82" i="3"/>
  <c r="S82" i="3" s="1"/>
  <c r="K82" i="3"/>
  <c r="R81" i="3"/>
  <c r="P81" i="3"/>
  <c r="O81" i="3"/>
  <c r="N81" i="3"/>
  <c r="S81" i="3" s="1"/>
  <c r="K81" i="3"/>
  <c r="R80" i="3"/>
  <c r="P80" i="3"/>
  <c r="O80" i="3"/>
  <c r="N80" i="3"/>
  <c r="S80" i="3" s="1"/>
  <c r="K80" i="3"/>
  <c r="R79" i="3"/>
  <c r="P79" i="3"/>
  <c r="O79" i="3"/>
  <c r="N79" i="3"/>
  <c r="S79" i="3" s="1"/>
  <c r="K79" i="3"/>
  <c r="R78" i="3"/>
  <c r="P78" i="3"/>
  <c r="O78" i="3"/>
  <c r="N78" i="3"/>
  <c r="S78" i="3" s="1"/>
  <c r="K78" i="3"/>
  <c r="R77" i="3"/>
  <c r="P77" i="3"/>
  <c r="O77" i="3"/>
  <c r="N77" i="3"/>
  <c r="S77" i="3" s="1"/>
  <c r="K77" i="3"/>
  <c r="R76" i="3"/>
  <c r="P76" i="3"/>
  <c r="O76" i="3"/>
  <c r="N76" i="3"/>
  <c r="S76" i="3" s="1"/>
  <c r="K76" i="3"/>
  <c r="S75" i="3"/>
  <c r="R75" i="3"/>
  <c r="P75" i="3"/>
  <c r="O75" i="3"/>
  <c r="N75" i="3"/>
  <c r="K75" i="3"/>
  <c r="R74" i="3"/>
  <c r="P74" i="3"/>
  <c r="O74" i="3"/>
  <c r="N74" i="3"/>
  <c r="S74" i="3" s="1"/>
  <c r="K74" i="3"/>
  <c r="R73" i="3"/>
  <c r="P73" i="3"/>
  <c r="O73" i="3"/>
  <c r="N73" i="3"/>
  <c r="S73" i="3" s="1"/>
  <c r="K73" i="3"/>
  <c r="R72" i="3"/>
  <c r="P72" i="3"/>
  <c r="O72" i="3"/>
  <c r="N72" i="3"/>
  <c r="S72" i="3" s="1"/>
  <c r="K72" i="3"/>
  <c r="R71" i="3"/>
  <c r="P71" i="3"/>
  <c r="O71" i="3"/>
  <c r="N71" i="3"/>
  <c r="S71" i="3" s="1"/>
  <c r="K71" i="3"/>
  <c r="R70" i="3"/>
  <c r="P70" i="3"/>
  <c r="O70" i="3"/>
  <c r="N70" i="3"/>
  <c r="S70" i="3" s="1"/>
  <c r="K70" i="3"/>
  <c r="R69" i="3"/>
  <c r="P69" i="3"/>
  <c r="O69" i="3"/>
  <c r="N69" i="3"/>
  <c r="S69" i="3" s="1"/>
  <c r="K69" i="3"/>
  <c r="R68" i="3"/>
  <c r="P68" i="3"/>
  <c r="O68" i="3"/>
  <c r="N68" i="3"/>
  <c r="S68" i="3" s="1"/>
  <c r="K68" i="3"/>
  <c r="R67" i="3"/>
  <c r="P67" i="3"/>
  <c r="O67" i="3"/>
  <c r="N67" i="3"/>
  <c r="S67" i="3" s="1"/>
  <c r="K67" i="3"/>
  <c r="R66" i="3"/>
  <c r="P66" i="3"/>
  <c r="O66" i="3"/>
  <c r="N66" i="3"/>
  <c r="S66" i="3" s="1"/>
  <c r="K66" i="3"/>
  <c r="R65" i="3"/>
  <c r="P65" i="3"/>
  <c r="O65" i="3"/>
  <c r="N65" i="3"/>
  <c r="S65" i="3" s="1"/>
  <c r="K65" i="3"/>
  <c r="R64" i="3"/>
  <c r="P64" i="3"/>
  <c r="O64" i="3"/>
  <c r="N64" i="3"/>
  <c r="S64" i="3" s="1"/>
  <c r="K64" i="3"/>
  <c r="R63" i="3"/>
  <c r="P63" i="3"/>
  <c r="O63" i="3"/>
  <c r="N63" i="3"/>
  <c r="S63" i="3" s="1"/>
  <c r="K63" i="3"/>
  <c r="R62" i="3"/>
  <c r="P62" i="3"/>
  <c r="O62" i="3"/>
  <c r="N62" i="3"/>
  <c r="S62" i="3" s="1"/>
  <c r="K62" i="3"/>
  <c r="R61" i="3"/>
  <c r="P61" i="3"/>
  <c r="O61" i="3"/>
  <c r="N61" i="3"/>
  <c r="S61" i="3" s="1"/>
  <c r="K61" i="3"/>
  <c r="R60" i="3"/>
  <c r="P60" i="3"/>
  <c r="O60" i="3"/>
  <c r="N60" i="3"/>
  <c r="S60" i="3" s="1"/>
  <c r="K60" i="3"/>
  <c r="P59" i="3"/>
  <c r="O59" i="3"/>
  <c r="N59" i="3"/>
  <c r="S59" i="3" s="1"/>
  <c r="K59" i="3"/>
  <c r="Q58" i="3"/>
  <c r="R59" i="3" s="1"/>
  <c r="R55" i="3"/>
  <c r="O55" i="3"/>
  <c r="P55" i="3" s="1"/>
  <c r="K55" i="3"/>
  <c r="N55" i="3" s="1"/>
  <c r="S55" i="3" s="1"/>
  <c r="R54" i="3"/>
  <c r="O54" i="3"/>
  <c r="P54" i="3" s="1"/>
  <c r="K54" i="3"/>
  <c r="N54" i="3" s="1"/>
  <c r="S54" i="3" s="1"/>
  <c r="R53" i="3"/>
  <c r="O53" i="3"/>
  <c r="P53" i="3" s="1"/>
  <c r="K53" i="3"/>
  <c r="N53" i="3" s="1"/>
  <c r="S53" i="3" s="1"/>
  <c r="R52" i="3"/>
  <c r="O52" i="3"/>
  <c r="P52" i="3" s="1"/>
  <c r="K52" i="3"/>
  <c r="N52" i="3" s="1"/>
  <c r="S52" i="3" s="1"/>
  <c r="R51" i="3"/>
  <c r="O51" i="3"/>
  <c r="P51" i="3" s="1"/>
  <c r="K51" i="3"/>
  <c r="N51" i="3" s="1"/>
  <c r="S51" i="3" s="1"/>
  <c r="R50" i="3"/>
  <c r="O50" i="3"/>
  <c r="P50" i="3" s="1"/>
  <c r="K50" i="3"/>
  <c r="N50" i="3" s="1"/>
  <c r="S50" i="3" s="1"/>
  <c r="R49" i="3"/>
  <c r="O49" i="3"/>
  <c r="P49" i="3" s="1"/>
  <c r="K49" i="3"/>
  <c r="N49" i="3" s="1"/>
  <c r="S49" i="3" s="1"/>
  <c r="R48" i="3"/>
  <c r="O48" i="3"/>
  <c r="P48" i="3" s="1"/>
  <c r="K48" i="3"/>
  <c r="N48" i="3" s="1"/>
  <c r="S48" i="3" s="1"/>
  <c r="R47" i="3"/>
  <c r="O47" i="3"/>
  <c r="P47" i="3" s="1"/>
  <c r="K47" i="3"/>
  <c r="N47" i="3" s="1"/>
  <c r="S47" i="3" s="1"/>
  <c r="R46" i="3"/>
  <c r="O46" i="3"/>
  <c r="P46" i="3" s="1"/>
  <c r="K46" i="3"/>
  <c r="N46" i="3" s="1"/>
  <c r="S46" i="3" s="1"/>
  <c r="R45" i="3"/>
  <c r="O45" i="3"/>
  <c r="P45" i="3" s="1"/>
  <c r="K45" i="3"/>
  <c r="N45" i="3" s="1"/>
  <c r="S45" i="3" s="1"/>
  <c r="R44" i="3"/>
  <c r="O44" i="3"/>
  <c r="P44" i="3" s="1"/>
  <c r="K44" i="3"/>
  <c r="N44" i="3" s="1"/>
  <c r="S44" i="3" s="1"/>
  <c r="R43" i="3"/>
  <c r="O43" i="3"/>
  <c r="P43" i="3" s="1"/>
  <c r="K43" i="3"/>
  <c r="N43" i="3" s="1"/>
  <c r="S43" i="3" s="1"/>
  <c r="R42" i="3"/>
  <c r="O42" i="3"/>
  <c r="P42" i="3" s="1"/>
  <c r="K42" i="3"/>
  <c r="N42" i="3" s="1"/>
  <c r="S42" i="3" s="1"/>
  <c r="R41" i="3"/>
  <c r="O41" i="3"/>
  <c r="P41" i="3" s="1"/>
  <c r="K41" i="3"/>
  <c r="N41" i="3" s="1"/>
  <c r="S41" i="3" s="1"/>
  <c r="R40" i="3"/>
  <c r="O40" i="3"/>
  <c r="P40" i="3" s="1"/>
  <c r="K40" i="3"/>
  <c r="N40" i="3" s="1"/>
  <c r="S40" i="3" s="1"/>
  <c r="R39" i="3"/>
  <c r="O39" i="3"/>
  <c r="P39" i="3" s="1"/>
  <c r="K39" i="3"/>
  <c r="N39" i="3" s="1"/>
  <c r="S39" i="3" s="1"/>
  <c r="R38" i="3"/>
  <c r="O38" i="3"/>
  <c r="P38" i="3" s="1"/>
  <c r="K38" i="3"/>
  <c r="N38" i="3" s="1"/>
  <c r="S38" i="3" s="1"/>
  <c r="R37" i="3"/>
  <c r="O37" i="3"/>
  <c r="P37" i="3" s="1"/>
  <c r="K37" i="3"/>
  <c r="N37" i="3" s="1"/>
  <c r="S37" i="3" s="1"/>
  <c r="R36" i="3"/>
  <c r="O36" i="3"/>
  <c r="P36" i="3" s="1"/>
  <c r="K36" i="3"/>
  <c r="N36" i="3" s="1"/>
  <c r="S36" i="3" s="1"/>
  <c r="R35" i="3"/>
  <c r="O35" i="3"/>
  <c r="P35" i="3" s="1"/>
  <c r="K35" i="3"/>
  <c r="N35" i="3" s="1"/>
  <c r="S35" i="3" s="1"/>
  <c r="R34" i="3"/>
  <c r="O34" i="3"/>
  <c r="P34" i="3" s="1"/>
  <c r="K34" i="3"/>
  <c r="N34" i="3" s="1"/>
  <c r="S34" i="3" s="1"/>
  <c r="R33" i="3"/>
  <c r="O33" i="3"/>
  <c r="P33" i="3" s="1"/>
  <c r="K33" i="3"/>
  <c r="N33" i="3" s="1"/>
  <c r="S33" i="3" s="1"/>
  <c r="R32" i="3"/>
  <c r="O32" i="3"/>
  <c r="P32" i="3" s="1"/>
  <c r="K32" i="3"/>
  <c r="N32" i="3" s="1"/>
  <c r="S32" i="3" s="1"/>
  <c r="R31" i="3"/>
  <c r="O31" i="3"/>
  <c r="P31" i="3" s="1"/>
  <c r="K31" i="3"/>
  <c r="N31" i="3" s="1"/>
  <c r="S31" i="3" s="1"/>
  <c r="R30" i="3"/>
  <c r="R4" i="3" s="1"/>
  <c r="O30" i="3"/>
  <c r="P30" i="3" s="1"/>
  <c r="K30" i="3"/>
  <c r="N30" i="3" s="1"/>
  <c r="S30" i="3" s="1"/>
  <c r="Q29" i="3"/>
  <c r="R26" i="3"/>
  <c r="P26" i="3"/>
  <c r="O26" i="3"/>
  <c r="N26" i="3"/>
  <c r="S26" i="3" s="1"/>
  <c r="K26" i="3"/>
  <c r="R25" i="3"/>
  <c r="P25" i="3"/>
  <c r="O25" i="3"/>
  <c r="N25" i="3"/>
  <c r="S25" i="3" s="1"/>
  <c r="K25" i="3"/>
  <c r="R24" i="3"/>
  <c r="P24" i="3"/>
  <c r="O24" i="3"/>
  <c r="N24" i="3"/>
  <c r="S24" i="3" s="1"/>
  <c r="K24" i="3"/>
  <c r="R23" i="3"/>
  <c r="P23" i="3"/>
  <c r="O23" i="3"/>
  <c r="N23" i="3"/>
  <c r="S23" i="3" s="1"/>
  <c r="K23" i="3"/>
  <c r="R22" i="3"/>
  <c r="P22" i="3"/>
  <c r="O22" i="3"/>
  <c r="N22" i="3"/>
  <c r="S22" i="3" s="1"/>
  <c r="K22" i="3"/>
  <c r="R21" i="3"/>
  <c r="P21" i="3"/>
  <c r="O21" i="3"/>
  <c r="N21" i="3"/>
  <c r="S21" i="3" s="1"/>
  <c r="K21" i="3"/>
  <c r="R20" i="3"/>
  <c r="P20" i="3"/>
  <c r="O20" i="3"/>
  <c r="N20" i="3"/>
  <c r="S20" i="3" s="1"/>
  <c r="K20" i="3"/>
  <c r="R19" i="3"/>
  <c r="P19" i="3"/>
  <c r="O19" i="3"/>
  <c r="N19" i="3"/>
  <c r="S19" i="3" s="1"/>
  <c r="K19" i="3"/>
  <c r="R18" i="3"/>
  <c r="P18" i="3"/>
  <c r="O18" i="3"/>
  <c r="N18" i="3"/>
  <c r="S18" i="3" s="1"/>
  <c r="K18" i="3"/>
  <c r="R17" i="3"/>
  <c r="P17" i="3"/>
  <c r="O17" i="3"/>
  <c r="N17" i="3"/>
  <c r="S17" i="3" s="1"/>
  <c r="K17" i="3"/>
  <c r="R16" i="3"/>
  <c r="P16" i="3"/>
  <c r="O16" i="3"/>
  <c r="N16" i="3"/>
  <c r="S16" i="3" s="1"/>
  <c r="K16" i="3"/>
  <c r="R15" i="3"/>
  <c r="P15" i="3"/>
  <c r="O15" i="3"/>
  <c r="N15" i="3"/>
  <c r="S15" i="3" s="1"/>
  <c r="K15" i="3"/>
  <c r="R14" i="3"/>
  <c r="P14" i="3"/>
  <c r="O14" i="3"/>
  <c r="N14" i="3"/>
  <c r="S14" i="3" s="1"/>
  <c r="K14" i="3"/>
  <c r="R13" i="3"/>
  <c r="P13" i="3"/>
  <c r="O13" i="3"/>
  <c r="N13" i="3"/>
  <c r="S13" i="3" s="1"/>
  <c r="K13" i="3"/>
  <c r="R12" i="3"/>
  <c r="P12" i="3"/>
  <c r="O12" i="3"/>
  <c r="N12" i="3"/>
  <c r="S12" i="3" s="1"/>
  <c r="K12" i="3"/>
  <c r="R11" i="3"/>
  <c r="P11" i="3"/>
  <c r="O11" i="3"/>
  <c r="N11" i="3"/>
  <c r="S11" i="3" s="1"/>
  <c r="K11" i="3"/>
  <c r="R10" i="3"/>
  <c r="P10" i="3"/>
  <c r="O10" i="3"/>
  <c r="N10" i="3"/>
  <c r="S10" i="3" s="1"/>
  <c r="K10" i="3"/>
  <c r="R9" i="3"/>
  <c r="P9" i="3"/>
  <c r="O9" i="3"/>
  <c r="N9" i="3"/>
  <c r="S9" i="3" s="1"/>
  <c r="K9" i="3"/>
  <c r="R8" i="3"/>
  <c r="P8" i="3"/>
  <c r="O8" i="3"/>
  <c r="N8" i="3"/>
  <c r="S8" i="3" s="1"/>
  <c r="K8" i="3"/>
  <c r="K5" i="3"/>
  <c r="AH3" i="3"/>
  <c r="AH2" i="3" s="1"/>
  <c r="AG2" i="3"/>
  <c r="AD2" i="3"/>
  <c r="AC2" i="3"/>
  <c r="AB2" i="3"/>
  <c r="R2" i="3"/>
  <c r="F2" i="3"/>
  <c r="K2" i="3" s="1"/>
  <c r="N2" i="3" s="1"/>
  <c r="S2" i="3" s="1"/>
  <c r="Y1" i="3"/>
  <c r="X1" i="3"/>
  <c r="W1" i="3"/>
  <c r="V1" i="3"/>
  <c r="U1" i="3"/>
  <c r="A4" i="2"/>
  <c r="F4" i="2" s="1"/>
  <c r="O2" i="3" l="1"/>
  <c r="P2" i="3" s="1"/>
  <c r="AA86" i="5"/>
  <c r="AA92" i="5" s="1"/>
  <c r="AA56" i="5"/>
  <c r="AA1" i="5"/>
  <c r="I86" i="5"/>
  <c r="I92" i="5" s="1"/>
  <c r="I1" i="5"/>
  <c r="I56" i="5"/>
  <c r="M86" i="5"/>
  <c r="M92" i="5" s="1"/>
  <c r="M56" i="5"/>
  <c r="U6" i="5"/>
  <c r="AI42" i="5"/>
  <c r="Q42" i="5"/>
  <c r="AH42" i="5"/>
  <c r="AD42" i="5"/>
  <c r="Z42" i="5"/>
  <c r="V42" i="5"/>
  <c r="AG42" i="5"/>
  <c r="AC42" i="5"/>
  <c r="Y42" i="5"/>
  <c r="U42" i="5"/>
  <c r="AF42" i="5"/>
  <c r="AB42" i="5"/>
  <c r="X42" i="5"/>
  <c r="T42" i="5"/>
  <c r="T6" i="5"/>
  <c r="O42" i="5"/>
  <c r="E42" i="5"/>
  <c r="W42" i="5"/>
  <c r="E6" i="5"/>
  <c r="H7" i="5" s="1"/>
  <c r="P42" i="5"/>
  <c r="AE42" i="5"/>
  <c r="B7" i="5"/>
  <c r="F7" i="5"/>
  <c r="J7" i="5"/>
  <c r="N7" i="5"/>
  <c r="B42" i="5"/>
  <c r="F42" i="5"/>
  <c r="J42" i="5"/>
  <c r="N42" i="5"/>
  <c r="C7" i="5"/>
  <c r="G7" i="5"/>
  <c r="K7" i="5"/>
  <c r="K8" i="5" s="1"/>
  <c r="C42" i="5"/>
  <c r="G42" i="5"/>
  <c r="K42" i="5"/>
  <c r="D42" i="5"/>
  <c r="H42" i="5"/>
  <c r="L42" i="5"/>
  <c r="H86" i="5" l="1"/>
  <c r="H92" i="5" s="1"/>
  <c r="H56" i="5"/>
  <c r="H1" i="5"/>
  <c r="C86" i="5"/>
  <c r="C92" i="5" s="1"/>
  <c r="C56" i="5"/>
  <c r="C1" i="5"/>
  <c r="N86" i="5"/>
  <c r="N92" i="5" s="1"/>
  <c r="N56" i="5"/>
  <c r="N1" i="5"/>
  <c r="N8" i="5"/>
  <c r="AE86" i="5"/>
  <c r="AE92" i="5" s="1"/>
  <c r="AE56" i="5"/>
  <c r="AE1" i="5"/>
  <c r="E86" i="5"/>
  <c r="E92" i="5" s="1"/>
  <c r="E56" i="5"/>
  <c r="E1" i="5"/>
  <c r="X86" i="5"/>
  <c r="X92" i="5" s="1"/>
  <c r="X56" i="5"/>
  <c r="X1" i="5"/>
  <c r="Y86" i="5"/>
  <c r="Y92" i="5" s="1"/>
  <c r="Y1" i="5"/>
  <c r="Y56" i="5"/>
  <c r="Z86" i="5"/>
  <c r="Z92" i="5" s="1"/>
  <c r="Z56" i="5"/>
  <c r="Z1" i="5"/>
  <c r="O7" i="5"/>
  <c r="O8" i="5" s="1"/>
  <c r="E7" i="5"/>
  <c r="E8" i="5" s="1"/>
  <c r="I59" i="5"/>
  <c r="I93" i="5"/>
  <c r="I11" i="5"/>
  <c r="AA59" i="5"/>
  <c r="AA93" i="5"/>
  <c r="AA94" i="5" s="1"/>
  <c r="AA11" i="5"/>
  <c r="D86" i="5"/>
  <c r="D92" i="5" s="1"/>
  <c r="D56" i="5"/>
  <c r="D1" i="5"/>
  <c r="J86" i="5"/>
  <c r="J92" i="5" s="1"/>
  <c r="J56" i="5"/>
  <c r="J1" i="5"/>
  <c r="J8" i="5"/>
  <c r="P86" i="5"/>
  <c r="P92" i="5" s="1"/>
  <c r="P56" i="5"/>
  <c r="P1" i="5"/>
  <c r="O86" i="5"/>
  <c r="O92" i="5" s="1"/>
  <c r="O56" i="5"/>
  <c r="O1" i="5"/>
  <c r="AB86" i="5"/>
  <c r="AB92" i="5" s="1"/>
  <c r="AB56" i="5"/>
  <c r="AB1" i="5"/>
  <c r="AC86" i="5"/>
  <c r="AC92" i="5" s="1"/>
  <c r="AC1" i="5"/>
  <c r="AC56" i="5"/>
  <c r="AD86" i="5"/>
  <c r="AD92" i="5" s="1"/>
  <c r="AD56" i="5"/>
  <c r="AD1" i="5"/>
  <c r="AI86" i="5"/>
  <c r="AI92" i="5" s="1"/>
  <c r="AI56" i="5"/>
  <c r="AI1" i="5"/>
  <c r="P7" i="5"/>
  <c r="P8" i="5" s="1"/>
  <c r="M7" i="5"/>
  <c r="M8" i="5" s="1"/>
  <c r="K86" i="5"/>
  <c r="K92" i="5" s="1"/>
  <c r="K56" i="5"/>
  <c r="K1" i="5"/>
  <c r="G8" i="5"/>
  <c r="F86" i="5"/>
  <c r="F92" i="5" s="1"/>
  <c r="F56" i="5"/>
  <c r="F1" i="5"/>
  <c r="F8" i="5"/>
  <c r="H8" i="5"/>
  <c r="AG7" i="5"/>
  <c r="AG8" i="5" s="1"/>
  <c r="AC7" i="5"/>
  <c r="AC8" i="5" s="1"/>
  <c r="Y7" i="5"/>
  <c r="Y8" i="5" s="1"/>
  <c r="U7" i="5"/>
  <c r="U8" i="5" s="1"/>
  <c r="AF7" i="5"/>
  <c r="AF8" i="5" s="1"/>
  <c r="AB7" i="5"/>
  <c r="AB8" i="5" s="1"/>
  <c r="X7" i="5"/>
  <c r="X8" i="5" s="1"/>
  <c r="T7" i="5"/>
  <c r="T8" i="5" s="1"/>
  <c r="AI7" i="5"/>
  <c r="AI8" i="5" s="1"/>
  <c r="AA7" i="5"/>
  <c r="AA8" i="5" s="1"/>
  <c r="AE7" i="5"/>
  <c r="AE8" i="5" s="1"/>
  <c r="W7" i="5"/>
  <c r="AD7" i="5"/>
  <c r="AD8" i="5" s="1"/>
  <c r="V7" i="5"/>
  <c r="V8" i="5" s="1"/>
  <c r="AH7" i="5"/>
  <c r="AH8" i="5" s="1"/>
  <c r="Z7" i="5"/>
  <c r="Z8" i="5" s="1"/>
  <c r="AF86" i="5"/>
  <c r="AF92" i="5" s="1"/>
  <c r="AF56" i="5"/>
  <c r="AF1" i="5"/>
  <c r="AG86" i="5"/>
  <c r="AG92" i="5" s="1"/>
  <c r="AG56" i="5"/>
  <c r="AG1" i="5"/>
  <c r="AH86" i="5"/>
  <c r="AH92" i="5" s="1"/>
  <c r="AH56" i="5"/>
  <c r="AH1" i="5"/>
  <c r="D7" i="5"/>
  <c r="D8" i="5" s="1"/>
  <c r="I7" i="5"/>
  <c r="I8" i="5" s="1"/>
  <c r="I94" i="5"/>
  <c r="L86" i="5"/>
  <c r="L92" i="5" s="1"/>
  <c r="L56" i="5"/>
  <c r="L1" i="5"/>
  <c r="G86" i="5"/>
  <c r="G92" i="5" s="1"/>
  <c r="G56" i="5"/>
  <c r="G1" i="5"/>
  <c r="C8" i="5"/>
  <c r="B86" i="5"/>
  <c r="B92" i="5" s="1"/>
  <c r="B56" i="5"/>
  <c r="B1" i="5"/>
  <c r="B8" i="5"/>
  <c r="W86" i="5"/>
  <c r="W92" i="5" s="1"/>
  <c r="W1" i="5"/>
  <c r="T86" i="5"/>
  <c r="T92" i="5" s="1"/>
  <c r="T56" i="5"/>
  <c r="T1" i="5"/>
  <c r="U86" i="5"/>
  <c r="U92" i="5" s="1"/>
  <c r="U56" i="5"/>
  <c r="U1" i="5"/>
  <c r="V86" i="5"/>
  <c r="V92" i="5" s="1"/>
  <c r="V56" i="5"/>
  <c r="V1" i="5"/>
  <c r="Q86" i="5"/>
  <c r="Q92" i="5" s="1"/>
  <c r="Q56" i="5"/>
  <c r="Q1" i="5"/>
  <c r="M59" i="5"/>
  <c r="M57" i="5"/>
  <c r="M93" i="5"/>
  <c r="M94" i="5" s="1"/>
  <c r="M11" i="5"/>
  <c r="L7" i="5"/>
  <c r="L8" i="5" s="1"/>
  <c r="Q7" i="5"/>
  <c r="Q8" i="5" s="1"/>
  <c r="I57" i="5" l="1"/>
  <c r="T93" i="5"/>
  <c r="T59" i="5"/>
  <c r="T57" i="5"/>
  <c r="T11" i="5"/>
  <c r="B9" i="5"/>
  <c r="AI59" i="5"/>
  <c r="AI57" i="5"/>
  <c r="AI93" i="5"/>
  <c r="AI11" i="5"/>
  <c r="O93" i="5"/>
  <c r="O94" i="5" s="1"/>
  <c r="O59" i="5"/>
  <c r="O57" i="5"/>
  <c r="O11" i="5"/>
  <c r="Z93" i="5"/>
  <c r="Z94" i="5" s="1"/>
  <c r="Z59" i="5"/>
  <c r="Z57" i="5"/>
  <c r="Z11" i="5"/>
  <c r="AE59" i="5"/>
  <c r="AE57" i="5"/>
  <c r="AE93" i="5"/>
  <c r="AE11" i="5"/>
  <c r="N93" i="5"/>
  <c r="N94" i="5" s="1"/>
  <c r="N59" i="5"/>
  <c r="N57" i="5"/>
  <c r="N11" i="5"/>
  <c r="U93" i="5"/>
  <c r="U94" i="5" s="1"/>
  <c r="U59" i="5"/>
  <c r="U57" i="5"/>
  <c r="U11" i="5"/>
  <c r="T94" i="5"/>
  <c r="L93" i="5"/>
  <c r="L94" i="5" s="1"/>
  <c r="L59" i="5"/>
  <c r="L57" i="5"/>
  <c r="L11" i="5"/>
  <c r="AF93" i="5"/>
  <c r="AF94" i="5" s="1"/>
  <c r="AF59" i="5"/>
  <c r="AF57" i="5"/>
  <c r="AF11" i="5"/>
  <c r="AI94" i="5"/>
  <c r="AC93" i="5"/>
  <c r="AC59" i="5"/>
  <c r="AC57" i="5"/>
  <c r="AC11" i="5"/>
  <c r="AB93" i="5"/>
  <c r="AB59" i="5"/>
  <c r="AB57" i="5"/>
  <c r="AB11" i="5"/>
  <c r="E59" i="5"/>
  <c r="E93" i="5"/>
  <c r="E57" i="5"/>
  <c r="E11" i="5"/>
  <c r="AE94" i="5"/>
  <c r="V93" i="5"/>
  <c r="V94" i="5" s="1"/>
  <c r="V59" i="5"/>
  <c r="V57" i="5"/>
  <c r="V11" i="5"/>
  <c r="B93" i="5"/>
  <c r="B59" i="5"/>
  <c r="B57" i="5"/>
  <c r="B11" i="5"/>
  <c r="G93" i="5"/>
  <c r="G59" i="5"/>
  <c r="G57" i="5"/>
  <c r="G11" i="5"/>
  <c r="AG93" i="5"/>
  <c r="AG94" i="5" s="1"/>
  <c r="AG59" i="5"/>
  <c r="AG57" i="5"/>
  <c r="AG11" i="5"/>
  <c r="F93" i="5"/>
  <c r="F94" i="5" s="1"/>
  <c r="F59" i="5"/>
  <c r="F57" i="5"/>
  <c r="F11" i="5"/>
  <c r="K93" i="5"/>
  <c r="K59" i="5"/>
  <c r="K57" i="5"/>
  <c r="K11" i="5"/>
  <c r="AB94" i="5"/>
  <c r="D93" i="5"/>
  <c r="D94" i="5" s="1"/>
  <c r="D59" i="5"/>
  <c r="D57" i="5"/>
  <c r="D11" i="5"/>
  <c r="AA57" i="5"/>
  <c r="Y93" i="5"/>
  <c r="Y94" i="5" s="1"/>
  <c r="Y59" i="5"/>
  <c r="Y57" i="5"/>
  <c r="Y11" i="5"/>
  <c r="X93" i="5"/>
  <c r="X94" i="5" s="1"/>
  <c r="X59" i="5"/>
  <c r="X57" i="5"/>
  <c r="X11" i="5"/>
  <c r="E94" i="5"/>
  <c r="H93" i="5"/>
  <c r="H59" i="5"/>
  <c r="H57" i="5"/>
  <c r="H11" i="5"/>
  <c r="Q59" i="5"/>
  <c r="Q57" i="5"/>
  <c r="Q93" i="5"/>
  <c r="Q94" i="5" s="1"/>
  <c r="Q11" i="5"/>
  <c r="B94" i="5"/>
  <c r="G94" i="5"/>
  <c r="AH93" i="5"/>
  <c r="AH94" i="5" s="1"/>
  <c r="AH59" i="5"/>
  <c r="AH57" i="5"/>
  <c r="AH11" i="5"/>
  <c r="K94" i="5"/>
  <c r="AD93" i="5"/>
  <c r="AD94" i="5" s="1"/>
  <c r="AD59" i="5"/>
  <c r="AD57" i="5"/>
  <c r="AD11" i="5"/>
  <c r="AC94" i="5"/>
  <c r="P93" i="5"/>
  <c r="P94" i="5" s="1"/>
  <c r="P59" i="5"/>
  <c r="P57" i="5"/>
  <c r="P11" i="5"/>
  <c r="J93" i="5"/>
  <c r="J94" i="5" s="1"/>
  <c r="J59" i="5"/>
  <c r="J57" i="5"/>
  <c r="J11" i="5"/>
  <c r="C93" i="5"/>
  <c r="C94" i="5" s="1"/>
  <c r="C59" i="5"/>
  <c r="C57" i="5"/>
  <c r="C11" i="5"/>
  <c r="H94" i="5"/>
  <c r="AD12" i="5" l="1"/>
  <c r="AD13" i="5" s="1"/>
  <c r="C12" i="5"/>
  <c r="C13" i="5" s="1"/>
  <c r="AA12" i="5"/>
  <c r="AA13" i="5" s="1"/>
  <c r="D12" i="5"/>
  <c r="D13" i="5" s="1"/>
  <c r="N12" i="5"/>
  <c r="N13" i="5" s="1"/>
  <c r="AE12" i="5"/>
  <c r="AE13" i="5" s="1"/>
  <c r="O12" i="5"/>
  <c r="O13" i="5" s="1"/>
  <c r="Q12" i="5"/>
  <c r="Q13" i="5" s="1"/>
  <c r="K12" i="5"/>
  <c r="K13" i="5" s="1"/>
  <c r="F12" i="5"/>
  <c r="F13" i="5" s="1"/>
  <c r="AB12" i="5"/>
  <c r="AB13" i="5" s="1"/>
  <c r="AC12" i="5"/>
  <c r="AC13" i="5" s="1"/>
  <c r="Z12" i="5"/>
  <c r="Z13" i="5" s="1"/>
  <c r="AI12" i="5"/>
  <c r="AI13" i="5" s="1"/>
  <c r="J12" i="5"/>
  <c r="J13" i="5" s="1"/>
  <c r="P12" i="5"/>
  <c r="P13" i="5" s="1"/>
  <c r="AH12" i="5"/>
  <c r="AH13" i="5" s="1"/>
  <c r="H12" i="5"/>
  <c r="H13" i="5" s="1"/>
  <c r="AG12" i="5"/>
  <c r="AG13" i="5" s="1"/>
  <c r="E12" i="5"/>
  <c r="E13" i="5" s="1"/>
  <c r="AF12" i="5"/>
  <c r="AF13" i="5" s="1"/>
  <c r="L12" i="5"/>
  <c r="L13" i="5" s="1"/>
  <c r="A95" i="5"/>
  <c r="X12" i="5"/>
  <c r="X13" i="5" s="1"/>
  <c r="Y12" i="5"/>
  <c r="Y13" i="5" s="1"/>
  <c r="G12" i="5"/>
  <c r="G13" i="5" s="1"/>
  <c r="B12" i="5"/>
  <c r="B13" i="5" s="1"/>
  <c r="V12" i="5"/>
  <c r="V13" i="5" s="1"/>
  <c r="M12" i="5"/>
  <c r="M13" i="5" s="1"/>
  <c r="I12" i="5"/>
  <c r="I13" i="5" s="1"/>
  <c r="U12" i="5"/>
  <c r="U13" i="5" s="1"/>
  <c r="T12" i="5"/>
  <c r="T13" i="5" s="1"/>
  <c r="B14" i="5" l="1"/>
</calcChain>
</file>

<file path=xl/sharedStrings.xml><?xml version="1.0" encoding="utf-8"?>
<sst xmlns="http://schemas.openxmlformats.org/spreadsheetml/2006/main" count="4903" uniqueCount="815">
  <si>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</si>
  <si>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</si>
  <si>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</si>
  <si>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</si>
  <si>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</si>
  <si>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</si>
  <si>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</si>
  <si>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</si>
  <si>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</si>
  <si>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</si>
  <si>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</si>
  <si>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</si>
  <si>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</si>
  <si>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</si>
  <si>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</si>
  <si>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</si>
  <si>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</si>
  <si>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Steve Gates</t>
  </si>
  <si>
    <t>HY AC</t>
  </si>
  <si>
    <t>HYAC</t>
  </si>
  <si>
    <t>M35</t>
  </si>
  <si>
    <t>SM1</t>
  </si>
  <si>
    <t>Ben Pepler</t>
  </si>
  <si>
    <t>Lewes AC</t>
  </si>
  <si>
    <t>LEW</t>
  </si>
  <si>
    <t>SM</t>
  </si>
  <si>
    <t>Jake Greenwood</t>
  </si>
  <si>
    <t>Central Park Athletics</t>
  </si>
  <si>
    <t>CPA</t>
  </si>
  <si>
    <t>COLIN TRICKER</t>
  </si>
  <si>
    <t>Crowborough Runners</t>
  </si>
  <si>
    <t>CROW</t>
  </si>
  <si>
    <t>M40</t>
  </si>
  <si>
    <t>M401</t>
  </si>
  <si>
    <t>Patrick Marsden</t>
  </si>
  <si>
    <t>Polegate Plodders</t>
  </si>
  <si>
    <t>POLE</t>
  </si>
  <si>
    <t>PSST</t>
  </si>
  <si>
    <t>Chris Doherty</t>
  </si>
  <si>
    <t>Hailsham Harriers</t>
  </si>
  <si>
    <t>HAIL</t>
  </si>
  <si>
    <t>Paul Howard</t>
  </si>
  <si>
    <t>Brighton &amp; Hove Frontrunners</t>
  </si>
  <si>
    <t>FRONTR</t>
  </si>
  <si>
    <t>Graeme McIntosh</t>
  </si>
  <si>
    <t>Wadhurst Runners</t>
  </si>
  <si>
    <t>WAD</t>
  </si>
  <si>
    <t>JAMES BRYANT</t>
  </si>
  <si>
    <t>Ant Anderson</t>
  </si>
  <si>
    <t>Eastbourne Rovers</t>
  </si>
  <si>
    <t>EAST</t>
  </si>
  <si>
    <t>EAST/BDY</t>
  </si>
  <si>
    <t>Teo van Well</t>
  </si>
  <si>
    <t xml:space="preserve">Brighton Phoenix </t>
  </si>
  <si>
    <t>NS</t>
  </si>
  <si>
    <t>M45</t>
  </si>
  <si>
    <t>Lewis Sida</t>
  </si>
  <si>
    <t>M55</t>
  </si>
  <si>
    <t>M501</t>
  </si>
  <si>
    <t>Miles Shepherd</t>
  </si>
  <si>
    <t>SM2</t>
  </si>
  <si>
    <t>Rob Chrystie</t>
  </si>
  <si>
    <t>Jim Risdale</t>
  </si>
  <si>
    <t>SAM ATTWOOD</t>
  </si>
  <si>
    <t>Nigel Jewell</t>
  </si>
  <si>
    <t>Bexhill Run Tri</t>
  </si>
  <si>
    <t>BEX</t>
  </si>
  <si>
    <t>M50</t>
  </si>
  <si>
    <t>DEAN TAYLOR</t>
  </si>
  <si>
    <t>Matthew Clare</t>
  </si>
  <si>
    <t>Seaford Striders</t>
  </si>
  <si>
    <t>SEAF</t>
  </si>
  <si>
    <t>Jonathan Burrell</t>
  </si>
  <si>
    <t>M60</t>
  </si>
  <si>
    <t>M601</t>
  </si>
  <si>
    <t>JAMES COX</t>
  </si>
  <si>
    <t>Heathfield Runners</t>
  </si>
  <si>
    <t>HEAT</t>
  </si>
  <si>
    <t>HTH/UCK</t>
  </si>
  <si>
    <t>Simon Fiddler</t>
  </si>
  <si>
    <t>Hastings AC</t>
  </si>
  <si>
    <t>HAC</t>
  </si>
  <si>
    <t>HR/HAC</t>
  </si>
  <si>
    <t>Jack Hutchinson</t>
  </si>
  <si>
    <t>SM3</t>
  </si>
  <si>
    <t>Ben McNeill</t>
  </si>
  <si>
    <t>Hastings Runners</t>
  </si>
  <si>
    <t>HR</t>
  </si>
  <si>
    <t>JIM WATSON</t>
  </si>
  <si>
    <t>Arena 80 AC</t>
  </si>
  <si>
    <t>A80</t>
  </si>
  <si>
    <t>ADAM STYLES</t>
  </si>
  <si>
    <t>M502</t>
  </si>
  <si>
    <t>PETER NOON</t>
  </si>
  <si>
    <t>M402</t>
  </si>
  <si>
    <t>Liam Gunner</t>
  </si>
  <si>
    <t>Ben Hodgson</t>
  </si>
  <si>
    <t>Joseph o'gorman</t>
  </si>
  <si>
    <t>Luke Borland</t>
  </si>
  <si>
    <t>SM4</t>
  </si>
  <si>
    <t>Alison Moore</t>
  </si>
  <si>
    <t>SF</t>
  </si>
  <si>
    <t>SF1</t>
  </si>
  <si>
    <t>Carl Barton</t>
  </si>
  <si>
    <t>DAN HARMER</t>
  </si>
  <si>
    <t>Gary Burnham-Jones</t>
  </si>
  <si>
    <t>Tri Tempo</t>
  </si>
  <si>
    <t>TRIT</t>
  </si>
  <si>
    <t>Dan Goodchild</t>
  </si>
  <si>
    <t>Gianluca Del-Gaudio</t>
  </si>
  <si>
    <t>Paul Arthur</t>
  </si>
  <si>
    <t>Ed Tuckley</t>
  </si>
  <si>
    <t xml:space="preserve"> </t>
  </si>
  <si>
    <t>Phil Wood</t>
  </si>
  <si>
    <t>ZACH DRAKE</t>
  </si>
  <si>
    <t>M403</t>
  </si>
  <si>
    <t>Austin Warren</t>
  </si>
  <si>
    <t>Martin Noakes</t>
  </si>
  <si>
    <t>Robert Light</t>
  </si>
  <si>
    <t>Team Bodyworks</t>
  </si>
  <si>
    <t>BDY</t>
  </si>
  <si>
    <t>Steve Hutchison</t>
  </si>
  <si>
    <t>M503</t>
  </si>
  <si>
    <t>Chris Brandt</t>
  </si>
  <si>
    <t>M602</t>
  </si>
  <si>
    <t>Eddie Lancaster</t>
  </si>
  <si>
    <t>Portslade Hedgehoppers</t>
  </si>
  <si>
    <t>HEDGE</t>
  </si>
  <si>
    <t>Geraldine Moffat</t>
  </si>
  <si>
    <t>F60</t>
  </si>
  <si>
    <t>F601</t>
  </si>
  <si>
    <t>Sam Brooks</t>
  </si>
  <si>
    <t>Marco Rours</t>
  </si>
  <si>
    <t>Steven Hoath</t>
  </si>
  <si>
    <t>Alice Denning</t>
  </si>
  <si>
    <t>Richard Goulder</t>
  </si>
  <si>
    <t>Uckfield Runners</t>
  </si>
  <si>
    <t>UCK</t>
  </si>
  <si>
    <t>Gary Woolven</t>
  </si>
  <si>
    <t>GORDON BERRY</t>
  </si>
  <si>
    <t>Robert Cooper</t>
  </si>
  <si>
    <t>Badrinath Mohandas</t>
  </si>
  <si>
    <t>Aaron Pooley</t>
  </si>
  <si>
    <t>NSM1</t>
  </si>
  <si>
    <t>Rob Dyke</t>
  </si>
  <si>
    <t>Andy Elphick</t>
  </si>
  <si>
    <t>Randall Joy-Camacho</t>
  </si>
  <si>
    <t>Claire Keith</t>
  </si>
  <si>
    <t>F35</t>
  </si>
  <si>
    <t>SF2</t>
  </si>
  <si>
    <t>Patrick McManus</t>
  </si>
  <si>
    <t>Paul Mc Cleery</t>
  </si>
  <si>
    <t>Jonothan Darley</t>
  </si>
  <si>
    <t>Ian Fines</t>
  </si>
  <si>
    <t>John Harding</t>
  </si>
  <si>
    <t>Johanna Dowle</t>
  </si>
  <si>
    <t>RunWednesdays</t>
  </si>
  <si>
    <t>RUNW</t>
  </si>
  <si>
    <t>F45</t>
  </si>
  <si>
    <t>F401</t>
  </si>
  <si>
    <t>Jamie Regan</t>
  </si>
  <si>
    <t>Claire Lockwood</t>
  </si>
  <si>
    <t>Meads Runners</t>
  </si>
  <si>
    <t>MEAD</t>
  </si>
  <si>
    <t>Mark Stainthorpe</t>
  </si>
  <si>
    <t>DAVID WOOLLARD</t>
  </si>
  <si>
    <t>Damian Partridge</t>
  </si>
  <si>
    <t>CAROLINE WOOD</t>
  </si>
  <si>
    <t>James Griffiths</t>
  </si>
  <si>
    <t>Philip Westbury</t>
  </si>
  <si>
    <t>HANNAH JACKSON</t>
  </si>
  <si>
    <t>Katy Reed</t>
  </si>
  <si>
    <t>F40</t>
  </si>
  <si>
    <t>Marc Gumbrell</t>
  </si>
  <si>
    <t>Phil Grabsky</t>
  </si>
  <si>
    <t>NSM2</t>
  </si>
  <si>
    <t>LEON MILLER</t>
  </si>
  <si>
    <t>ANDREW JOAD</t>
  </si>
  <si>
    <t>Tony Deacon</t>
  </si>
  <si>
    <t>NSM3</t>
  </si>
  <si>
    <t>Ollie Blanks</t>
  </si>
  <si>
    <t>Alan Buckle</t>
  </si>
  <si>
    <t>M65</t>
  </si>
  <si>
    <t>Jeremy Sankey</t>
  </si>
  <si>
    <t>Rodney Dempster</t>
  </si>
  <si>
    <t>CHRIS MATTHEWS</t>
  </si>
  <si>
    <t>Martin Turner</t>
  </si>
  <si>
    <t>Kevin Blowers</t>
  </si>
  <si>
    <t>Sally Norris</t>
  </si>
  <si>
    <t>Ray Smith</t>
  </si>
  <si>
    <t>Sarah Eddie</t>
  </si>
  <si>
    <t>Chris Shoult</t>
  </si>
  <si>
    <t>Lizzy Miles</t>
  </si>
  <si>
    <t>Richard Fox</t>
  </si>
  <si>
    <t>Maria Smith</t>
  </si>
  <si>
    <t>F402</t>
  </si>
  <si>
    <t>Neil Jeffries</t>
  </si>
  <si>
    <t>Oli Paterson</t>
  </si>
  <si>
    <t>Jamie Tiltman</t>
  </si>
  <si>
    <t>Heather Jenner</t>
  </si>
  <si>
    <t>Richard Preece</t>
  </si>
  <si>
    <t>Colin Keast</t>
  </si>
  <si>
    <t>Philip Visick</t>
  </si>
  <si>
    <t>Jonni Andrews</t>
  </si>
  <si>
    <t>Emily Hague</t>
  </si>
  <si>
    <t>Claire Thomas</t>
  </si>
  <si>
    <t>Grant Docksey</t>
  </si>
  <si>
    <t>Laurence Sava</t>
  </si>
  <si>
    <t>M70</t>
  </si>
  <si>
    <t>Marina Davies</t>
  </si>
  <si>
    <t>F50</t>
  </si>
  <si>
    <t>F501</t>
  </si>
  <si>
    <t>Jacob Wilkinson</t>
  </si>
  <si>
    <t>GUY WILLIAMS</t>
  </si>
  <si>
    <t>JOHN EVEREST</t>
  </si>
  <si>
    <t>Chris Little</t>
  </si>
  <si>
    <t>Annabel Preston</t>
  </si>
  <si>
    <t>HELENA ROONEY</t>
  </si>
  <si>
    <t>Mark Wardle</t>
  </si>
  <si>
    <t>TIM PROBERT</t>
  </si>
  <si>
    <t>Tommy Doyle</t>
  </si>
  <si>
    <t>Neil Smith</t>
  </si>
  <si>
    <t>Jennifer Williams</t>
  </si>
  <si>
    <t>Stuart McKenzie</t>
  </si>
  <si>
    <t>Dave Miller</t>
  </si>
  <si>
    <t>Jenny Katsoni</t>
  </si>
  <si>
    <t>NSF1</t>
  </si>
  <si>
    <t>Sean Wright</t>
  </si>
  <si>
    <t>Carl Dowling</t>
  </si>
  <si>
    <t>NSM4</t>
  </si>
  <si>
    <t>Andrew Chitty</t>
  </si>
  <si>
    <t>NSM5</t>
  </si>
  <si>
    <t>Amy Richardson</t>
  </si>
  <si>
    <t>Matthew Harmer</t>
  </si>
  <si>
    <t>SIMON CLARK</t>
  </si>
  <si>
    <t>TONY LAVENDER</t>
  </si>
  <si>
    <t>Gary Loughlin</t>
  </si>
  <si>
    <t>NSM6</t>
  </si>
  <si>
    <t>David Wharton</t>
  </si>
  <si>
    <t>Michele Nixon</t>
  </si>
  <si>
    <t>Crawley Saints and Sinners</t>
  </si>
  <si>
    <t>Robin Warwick</t>
  </si>
  <si>
    <t>Dave Kitchener</t>
  </si>
  <si>
    <t>Seafront Shufflers</t>
  </si>
  <si>
    <t>SHUF</t>
  </si>
  <si>
    <t>MICHAEL MILLER</t>
  </si>
  <si>
    <t>David Smith</t>
  </si>
  <si>
    <t>Andy Knight</t>
  </si>
  <si>
    <t>Paul Charlton</t>
  </si>
  <si>
    <t>Tony Wright</t>
  </si>
  <si>
    <t>Emma Shepherd</t>
  </si>
  <si>
    <t>Simon French</t>
  </si>
  <si>
    <t>JULIE DRAKE</t>
  </si>
  <si>
    <t>F55</t>
  </si>
  <si>
    <t>Richard Gardiner</t>
  </si>
  <si>
    <t>Jo Mabbitt</t>
  </si>
  <si>
    <t>Alex Darsley</t>
  </si>
  <si>
    <t>Mike Thompson</t>
  </si>
  <si>
    <t>Dominic Osman-Allu</t>
  </si>
  <si>
    <t>Gareth Purves</t>
  </si>
  <si>
    <t>Ian Hilder</t>
  </si>
  <si>
    <t>Lucy Walter</t>
  </si>
  <si>
    <t>ALASTAIR LEE</t>
  </si>
  <si>
    <t>Poppy Gooch</t>
  </si>
  <si>
    <t>James Blurring</t>
  </si>
  <si>
    <t>Richard Guest</t>
  </si>
  <si>
    <t>Hannah Edleston</t>
  </si>
  <si>
    <t>JENNY HUGHES</t>
  </si>
  <si>
    <t>F602</t>
  </si>
  <si>
    <t>Mark Pope</t>
  </si>
  <si>
    <t>Brian Slaughter</t>
  </si>
  <si>
    <t>JULIET FINE</t>
  </si>
  <si>
    <t>F502</t>
  </si>
  <si>
    <t>Allan Marshall</t>
  </si>
  <si>
    <t>Geoffrey Tondeur</t>
  </si>
  <si>
    <t>Phil Gale</t>
  </si>
  <si>
    <t>Nic Gibson</t>
  </si>
  <si>
    <t>BRYAN TAPSELL</t>
  </si>
  <si>
    <t>ASHLEY BOX</t>
  </si>
  <si>
    <t>HEATHER STEVENS</t>
  </si>
  <si>
    <t>Imogen Burman-Mitchell</t>
  </si>
  <si>
    <t>Kevin Smith</t>
  </si>
  <si>
    <t>JANIE PERRY</t>
  </si>
  <si>
    <t>Susannah Gates</t>
  </si>
  <si>
    <t>CLAIRE STYLES</t>
  </si>
  <si>
    <t>Phil Long</t>
  </si>
  <si>
    <t>Jamie Yates</t>
  </si>
  <si>
    <t>Belinda Cramp</t>
  </si>
  <si>
    <t>Michelle Pope</t>
  </si>
  <si>
    <t>Ben Walsh</t>
  </si>
  <si>
    <t>Tim Perkins</t>
  </si>
  <si>
    <t>LOUISE ELLIS</t>
  </si>
  <si>
    <t>Paul Rawlinson</t>
  </si>
  <si>
    <t>RACHEL MILLER</t>
  </si>
  <si>
    <t>SCOTT WERNER</t>
  </si>
  <si>
    <t>Jo French</t>
  </si>
  <si>
    <t>Nick Pierce</t>
  </si>
  <si>
    <t>Tunbridge Wells Harriers</t>
  </si>
  <si>
    <t>LORNA BUCKWELL</t>
  </si>
  <si>
    <t>Peter Burfoot</t>
  </si>
  <si>
    <t>Michelle Hart</t>
  </si>
  <si>
    <t>Jane Coles</t>
  </si>
  <si>
    <t>Daniella Gavin</t>
  </si>
  <si>
    <t>Alice Richardson</t>
  </si>
  <si>
    <t>Abi Morris</t>
  </si>
  <si>
    <t>NSF2</t>
  </si>
  <si>
    <t>Philip Wright</t>
  </si>
  <si>
    <t>Roger Humphries</t>
  </si>
  <si>
    <t>LOUISE KNAPP</t>
  </si>
  <si>
    <t>Benny Fiddimore</t>
  </si>
  <si>
    <t>Bob Hughes</t>
  </si>
  <si>
    <t>SUE BRUMWELL</t>
  </si>
  <si>
    <t>LAWRY FREEMAN</t>
  </si>
  <si>
    <t>Judith Carder</t>
  </si>
  <si>
    <t>F65</t>
  </si>
  <si>
    <t>Danielle Lee</t>
  </si>
  <si>
    <t>Ros Daintree</t>
  </si>
  <si>
    <t>Paul Zipperlen</t>
  </si>
  <si>
    <t>Rob Weighell</t>
  </si>
  <si>
    <t>Sharon Donovan</t>
  </si>
  <si>
    <t>Jenny Patterson</t>
  </si>
  <si>
    <t>Claire Alleguen</t>
  </si>
  <si>
    <t>Paul Payne</t>
  </si>
  <si>
    <t>Poppy Pittock</t>
  </si>
  <si>
    <t>Philippa Jones</t>
  </si>
  <si>
    <t>Peter Miller</t>
  </si>
  <si>
    <t>Jo Nevett</t>
  </si>
  <si>
    <t>Francis Burnham</t>
  </si>
  <si>
    <t>Felicity Williams</t>
  </si>
  <si>
    <t>WILLIAM BLANFORD</t>
  </si>
  <si>
    <t>Sarah Case</t>
  </si>
  <si>
    <t>Paul Lockwood</t>
  </si>
  <si>
    <t>Ian Pratt</t>
  </si>
  <si>
    <t>Claire Davis</t>
  </si>
  <si>
    <t>NSF3</t>
  </si>
  <si>
    <t>Catherine Crombie</t>
  </si>
  <si>
    <t>Kevin Morris</t>
  </si>
  <si>
    <t>Amy McKeown</t>
  </si>
  <si>
    <t>Fenella Maloney</t>
  </si>
  <si>
    <t>Fran Witt</t>
  </si>
  <si>
    <t>Julie Chicken</t>
  </si>
  <si>
    <t>Richard Rudd</t>
  </si>
  <si>
    <t>Claire Hawes</t>
  </si>
  <si>
    <t>Gemma Gilroy</t>
  </si>
  <si>
    <t>David Greenaway</t>
  </si>
  <si>
    <t>Denise Jeffrey</t>
  </si>
  <si>
    <t>Stacey Pollard</t>
  </si>
  <si>
    <t>Hazel Bennington</t>
  </si>
  <si>
    <t>Gina Morelli</t>
  </si>
  <si>
    <t>KIRSTY WEEDING</t>
  </si>
  <si>
    <t>Piers Brunning</t>
  </si>
  <si>
    <t>Ruth Spiller</t>
  </si>
  <si>
    <t>Emma Gardner</t>
  </si>
  <si>
    <t>NSF4</t>
  </si>
  <si>
    <t>Grant Meyer</t>
  </si>
  <si>
    <t>Laura Scott</t>
  </si>
  <si>
    <t>Frank Stone</t>
  </si>
  <si>
    <t>Stephanie Bassett</t>
  </si>
  <si>
    <t>Victoria Little</t>
  </si>
  <si>
    <t>Julie Deakin</t>
  </si>
  <si>
    <t>Graham Panton</t>
  </si>
  <si>
    <t>FLEUR BLANFORD</t>
  </si>
  <si>
    <t>Fran Hamilton</t>
  </si>
  <si>
    <t>Tatiana Nedialkova</t>
  </si>
  <si>
    <t>Mary Austin-Olsen</t>
  </si>
  <si>
    <t>F70</t>
  </si>
  <si>
    <t>KEVIN BATTELL</t>
  </si>
  <si>
    <t>SALLY McCLEVERTY</t>
  </si>
  <si>
    <t>Julian Mills</t>
  </si>
  <si>
    <t>Colin Burbage</t>
  </si>
  <si>
    <t>MEG CALCUTT</t>
  </si>
  <si>
    <t>GRAHAM STEVENS</t>
  </si>
  <si>
    <t>BRIAN BARLEY</t>
  </si>
  <si>
    <t>Andrea Gilkes</t>
  </si>
  <si>
    <t>Jayne Morris</t>
  </si>
  <si>
    <t>Victoria Haynes</t>
  </si>
  <si>
    <t>Trish Audis</t>
  </si>
  <si>
    <t>VANESSA HARROLD</t>
  </si>
  <si>
    <t>Peter Clark</t>
  </si>
  <si>
    <t>Paul Crawley</t>
  </si>
  <si>
    <t>Caron Joyes</t>
  </si>
  <si>
    <t>Helen Buxton</t>
  </si>
  <si>
    <t>EMMA WILLIAMS</t>
  </si>
  <si>
    <t>ROGER STONE</t>
  </si>
  <si>
    <t>Alistair Howitt</t>
  </si>
  <si>
    <t>Patrick Donovan</t>
  </si>
  <si>
    <t>Dee Poole</t>
  </si>
  <si>
    <t>Kat Chamberlain</t>
  </si>
  <si>
    <t>Sarah Marzaioli</t>
  </si>
  <si>
    <t>Debra Crisp</t>
  </si>
  <si>
    <t>Christine Tait</t>
  </si>
  <si>
    <t>Val Brockwell</t>
  </si>
  <si>
    <t>Justine Ridgway</t>
  </si>
  <si>
    <t>Yock Lin Richardson</t>
  </si>
  <si>
    <t>Simone Amis</t>
  </si>
  <si>
    <t>Steven Chantrey</t>
  </si>
  <si>
    <t>Martin Harman</t>
  </si>
  <si>
    <t>LORI TRICKER</t>
  </si>
  <si>
    <t>Karen Walsh</t>
  </si>
  <si>
    <t>Mike Lawlor</t>
  </si>
  <si>
    <t>Sam Dissonayaxa</t>
  </si>
  <si>
    <t>Adrian Thompson</t>
  </si>
  <si>
    <t>Sarah Russell</t>
  </si>
  <si>
    <t>Iain Willatt</t>
  </si>
  <si>
    <t>Brigid Burnham</t>
  </si>
  <si>
    <t>John Brown</t>
  </si>
  <si>
    <t>Jane Kemp</t>
  </si>
  <si>
    <t>Anthony Wilson</t>
  </si>
  <si>
    <t>Anna Tait</t>
  </si>
  <si>
    <t>Jenny Rhodes</t>
  </si>
  <si>
    <t>Sue Collett</t>
  </si>
  <si>
    <t>Laura Grove</t>
  </si>
  <si>
    <t>Shana Burchett</t>
  </si>
  <si>
    <t>Rosalind Wilkins</t>
  </si>
  <si>
    <t>Peter Thomas</t>
  </si>
  <si>
    <t>NICKY THOMPSETT</t>
  </si>
  <si>
    <t>James Graham</t>
  </si>
  <si>
    <t>Jacqueline patton</t>
  </si>
  <si>
    <t>Rosie Beale</t>
  </si>
  <si>
    <t>Janine Bishop</t>
  </si>
  <si>
    <t>SHIRLEY MATTHEWS</t>
  </si>
  <si>
    <t>Jo Edwards</t>
  </si>
  <si>
    <t>Karen Hoskin</t>
  </si>
  <si>
    <t>Emma Briggs</t>
  </si>
  <si>
    <t>Sara Baitup</t>
  </si>
  <si>
    <t>Susan Mann</t>
  </si>
  <si>
    <t>Kay Crush</t>
  </si>
  <si>
    <t>Helen Greck</t>
  </si>
  <si>
    <t>Lauren Stallard</t>
  </si>
  <si>
    <t>Judith Linsell</t>
  </si>
  <si>
    <t>Alys Woodward</t>
  </si>
  <si>
    <t>Haley Cole</t>
  </si>
  <si>
    <t>Sarah Cooper</t>
  </si>
  <si>
    <t>Helen Neary</t>
  </si>
  <si>
    <t>Jeanette Wells</t>
  </si>
  <si>
    <t>Sandra Standen</t>
  </si>
  <si>
    <t>Michael Kirby</t>
  </si>
  <si>
    <t>Graham Pearson</t>
  </si>
  <si>
    <t>DNF</t>
  </si>
  <si>
    <t>Scott Oakley</t>
  </si>
  <si>
    <t>Jenna Harmer</t>
  </si>
  <si>
    <t>James Miles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</si>
  <si>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</si>
  <si>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</si>
  <si>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</si>
  <si>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</si>
  <si>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</si>
  <si>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</si>
  <si>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</si>
  <si>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</si>
  <si>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</si>
  <si>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</si>
  <si>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</si>
  <si>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</si>
  <si>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</si>
  <si>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</si>
  <si>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</si>
  <si>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</si>
  <si>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</si>
  <si>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</si>
  <si>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</si>
  <si>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</si>
  <si>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</si>
  <si>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</si>
  <si>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</si>
  <si>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</si>
  <si>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</si>
  <si>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</si>
  <si>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</si>
  <si>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</si>
  <si>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</si>
  <si>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</si>
  <si>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</si>
  <si>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</si>
  <si>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</si>
  <si>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</si>
  <si>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</si>
  <si>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 entry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</si>
  <si>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</si>
  <si>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</si>
  <si>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</si>
  <si>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</si>
  <si>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</si>
  <si>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</si>
  <si>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</si>
  <si>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</si>
  <si>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</si>
  <si>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</si>
  <si>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Josh Nisbett</t>
  </si>
  <si>
    <t>CHRIS PRICE</t>
  </si>
  <si>
    <t>Chris Offler</t>
  </si>
  <si>
    <t>Gary Chan</t>
  </si>
  <si>
    <t>M351</t>
  </si>
  <si>
    <t>M352</t>
  </si>
  <si>
    <t>M353</t>
  </si>
  <si>
    <t>Trevor Deeble</t>
  </si>
  <si>
    <t>Will Withecombe</t>
  </si>
  <si>
    <t>Scott Harris</t>
  </si>
  <si>
    <t>Stuart Pelling</t>
  </si>
  <si>
    <t>Will Monnington</t>
  </si>
  <si>
    <t>Shane Smith</t>
  </si>
  <si>
    <t>Jamie Bushnell</t>
  </si>
  <si>
    <t>OLLIE WELCH</t>
  </si>
  <si>
    <t>Jonathan Hatch</t>
  </si>
  <si>
    <t>Sam Davies</t>
  </si>
  <si>
    <t>Jack Upton</t>
  </si>
  <si>
    <t>PETER WOODWARD</t>
  </si>
  <si>
    <t>Tobias Bremer</t>
  </si>
  <si>
    <t>Garry Wright</t>
  </si>
  <si>
    <t>Rob Gerardo</t>
  </si>
  <si>
    <t>Laurie Burrett</t>
  </si>
  <si>
    <t>Liam Brooks</t>
  </si>
  <si>
    <t>MICHAEL GILLINGHAM</t>
  </si>
  <si>
    <t>Nick Attwood</t>
  </si>
  <si>
    <t>Stuart Green</t>
  </si>
  <si>
    <t>Richard Meyer</t>
  </si>
  <si>
    <t>M451</t>
  </si>
  <si>
    <t>M452</t>
  </si>
  <si>
    <t>M453</t>
  </si>
  <si>
    <t>JONATHAN RAFFERTY</t>
  </si>
  <si>
    <t>NEIL COUCHMAN</t>
  </si>
  <si>
    <t>Neil Pysden</t>
  </si>
  <si>
    <t>Yuriy Korchev</t>
  </si>
  <si>
    <t>Dan Shipton</t>
  </si>
  <si>
    <t>Brett Massey</t>
  </si>
  <si>
    <t>Neil Gearing</t>
  </si>
  <si>
    <t>mark wilson</t>
  </si>
  <si>
    <t>SPENCER KNAGGS</t>
  </si>
  <si>
    <t>Chris Findlay-Geer</t>
  </si>
  <si>
    <t>Gareth Berry</t>
  </si>
  <si>
    <t>Chris Phipps</t>
  </si>
  <si>
    <t>James Marron</t>
  </si>
  <si>
    <t>Leigh Harris</t>
  </si>
  <si>
    <t>ANDY CLARK</t>
  </si>
  <si>
    <t>Patrick Doddy</t>
  </si>
  <si>
    <t>James Carney</t>
  </si>
  <si>
    <t>Dan Marshman</t>
  </si>
  <si>
    <t>Robert Hammond</t>
  </si>
  <si>
    <t>Mat Homewood</t>
  </si>
  <si>
    <t>Russell Hewlett</t>
  </si>
  <si>
    <t>Alistair Marshman</t>
  </si>
  <si>
    <t>Ian Goodwin</t>
  </si>
  <si>
    <t>Wayne Preston-Hunt</t>
  </si>
  <si>
    <t>M551</t>
  </si>
  <si>
    <t>M552</t>
  </si>
  <si>
    <t>M553</t>
  </si>
  <si>
    <t>STEVE McNEALLY</t>
  </si>
  <si>
    <t>Roy Cooper</t>
  </si>
  <si>
    <t>Graeme Grass</t>
  </si>
  <si>
    <t>Alan Clisby</t>
  </si>
  <si>
    <t>Darren Broderick</t>
  </si>
  <si>
    <t>Ron Van Heuvelen</t>
  </si>
  <si>
    <t>Andy Moore</t>
  </si>
  <si>
    <t>Guy Ramage</t>
  </si>
  <si>
    <t>Neil Maltby</t>
  </si>
  <si>
    <t>Ian King</t>
  </si>
  <si>
    <t>Gary Chown</t>
  </si>
  <si>
    <t>David Pettitt</t>
  </si>
  <si>
    <t>Stephen Green</t>
  </si>
  <si>
    <t>MARK HILL</t>
  </si>
  <si>
    <t>M603</t>
  </si>
  <si>
    <t>Tony Durey</t>
  </si>
  <si>
    <t>CHRIS RUSSELL</t>
  </si>
  <si>
    <t>Ian Weston</t>
  </si>
  <si>
    <t>Mark Currah</t>
  </si>
  <si>
    <t>Mike Buckley</t>
  </si>
  <si>
    <t>Frank Wood</t>
  </si>
  <si>
    <t>M651</t>
  </si>
  <si>
    <t>M652</t>
  </si>
  <si>
    <t>M653</t>
  </si>
  <si>
    <t>BOB PAGE</t>
  </si>
  <si>
    <t>Graham Clark</t>
  </si>
  <si>
    <t>David Hurst</t>
  </si>
  <si>
    <t>CHRIS GOLDING</t>
  </si>
  <si>
    <t>Giles Clark</t>
  </si>
  <si>
    <t>Kevin Burton</t>
  </si>
  <si>
    <t>Paul Hope</t>
  </si>
  <si>
    <t>Brent Parker</t>
  </si>
  <si>
    <t>M701</t>
  </si>
  <si>
    <t>M702</t>
  </si>
  <si>
    <t>M703</t>
  </si>
  <si>
    <t>David Prince-Iles</t>
  </si>
  <si>
    <t>Frank Brennan</t>
  </si>
  <si>
    <t>Albert Kemp</t>
  </si>
  <si>
    <t>Dave Oxbrow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</si>
  <si>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</si>
  <si>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</si>
  <si>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</si>
  <si>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</si>
  <si>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</si>
  <si>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</si>
  <si>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</si>
  <si>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</si>
  <si>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Yolanda King</t>
  </si>
  <si>
    <t>Louise Ryan</t>
  </si>
  <si>
    <t>Anneka Redley-Cook</t>
  </si>
  <si>
    <t>MADDIE PRICE</t>
  </si>
  <si>
    <t>CHRISTY STYLES</t>
  </si>
  <si>
    <t>F351</t>
  </si>
  <si>
    <t>F352</t>
  </si>
  <si>
    <t>F353</t>
  </si>
  <si>
    <t>Fiona Williams</t>
  </si>
  <si>
    <t>Miriam Thompson</t>
  </si>
  <si>
    <t>Amy Message</t>
  </si>
  <si>
    <t>Hannah Deubert-Chapman</t>
  </si>
  <si>
    <t>F403</t>
  </si>
  <si>
    <t>Ellie King</t>
  </si>
  <si>
    <t>Laura Torrance</t>
  </si>
  <si>
    <t>Joanna Cain</t>
  </si>
  <si>
    <t>Sally Green</t>
  </si>
  <si>
    <t>Hazel Akehurst</t>
  </si>
  <si>
    <t>Jade Turner</t>
  </si>
  <si>
    <t>F451</t>
  </si>
  <si>
    <t>F452</t>
  </si>
  <si>
    <t>F453</t>
  </si>
  <si>
    <t>Elizabeth Brookes</t>
  </si>
  <si>
    <t>PATRYCJA WOLLNIK</t>
  </si>
  <si>
    <t>EILEEN WELCH</t>
  </si>
  <si>
    <t>Sarah Rose Buldum</t>
  </si>
  <si>
    <t>Samantha Crompton</t>
  </si>
  <si>
    <t>Katherine Simmons</t>
  </si>
  <si>
    <t>Becky Goldsmith</t>
  </si>
  <si>
    <t>Caz Hall</t>
  </si>
  <si>
    <t>F503</t>
  </si>
  <si>
    <t>Samantha Alvarez</t>
  </si>
  <si>
    <t>Natalie Dawson</t>
  </si>
  <si>
    <t>Anoushka Johnson</t>
  </si>
  <si>
    <t>Natalie Hoadley</t>
  </si>
  <si>
    <t>Julia Jones</t>
  </si>
  <si>
    <t>Amanda Tondeur</t>
  </si>
  <si>
    <t>Sally Mason</t>
  </si>
  <si>
    <t>Dagmara Ginter</t>
  </si>
  <si>
    <t>Catherine Knight</t>
  </si>
  <si>
    <t>Ellie Miller</t>
  </si>
  <si>
    <t>Sue Dabbs</t>
  </si>
  <si>
    <t>F551</t>
  </si>
  <si>
    <t>F552</t>
  </si>
  <si>
    <t>F553</t>
  </si>
  <si>
    <t>Helen Bowman</t>
  </si>
  <si>
    <t>Caroline Curtis</t>
  </si>
  <si>
    <t>Evelyn Griffiths</t>
  </si>
  <si>
    <t>Gillian Miles</t>
  </si>
  <si>
    <t>Helen Key</t>
  </si>
  <si>
    <t>F603</t>
  </si>
  <si>
    <t>Julie Tremlin</t>
  </si>
  <si>
    <t>Denise Rose</t>
  </si>
  <si>
    <t>Sue Tapp</t>
  </si>
  <si>
    <t>Ann Komzolik</t>
  </si>
  <si>
    <t>Jane Lambert</t>
  </si>
  <si>
    <t>DIANE HAMMOND</t>
  </si>
  <si>
    <t>GILLY NICKOLS</t>
  </si>
  <si>
    <t>F651</t>
  </si>
  <si>
    <t>F652</t>
  </si>
  <si>
    <t>F653</t>
  </si>
  <si>
    <t>Julia James</t>
  </si>
  <si>
    <t>Christine Sage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</si>
  <si>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</si>
  <si>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</si>
  <si>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</si>
  <si>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</si>
  <si>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</si>
  <si>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</si>
  <si>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</si>
  <si>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</si>
  <si>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</si>
  <si>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</si>
  <si>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</si>
  <si>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</si>
  <si>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</si>
  <si>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</si>
  <si>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</si>
  <si>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</si>
  <si>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</si>
  <si>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</si>
  <si>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</si>
  <si>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</si>
  <si>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</si>
  <si>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</si>
  <si>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</si>
  <si>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</si>
  <si>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</si>
  <si>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Eridge Park: 13-October-2024 V5</t>
  </si>
  <si>
    <t>Race 1 of 6</t>
  </si>
  <si>
    <t>ALL CLUBS: 16 TEAMS (note awards are based on table excluding non East Sussex Clubs)</t>
  </si>
  <si>
    <t>EAST SUSSEX CLUBS: 14 TEAMS (Only East Sussex Teams qualify for awards: awards are awarded as per this table)</t>
  </si>
  <si>
    <t>HYR</t>
  </si>
  <si>
    <t>N/A</t>
  </si>
  <si>
    <t>Brighton and Hove Frontrunners</t>
  </si>
  <si>
    <t>Eastbourne Rovers and Team Bodyworks</t>
  </si>
  <si>
    <t>Hastings Runners and Hastings AC</t>
  </si>
  <si>
    <t>Heathfield Road Runners and Uckfield Runners</t>
  </si>
  <si>
    <t>HY Runners</t>
  </si>
  <si>
    <t xml:space="preserve">Polegate Plodders, Seafront Shufflers, Seaford Striders and Tri Tempo </t>
  </si>
  <si>
    <t>Run Wednesdays</t>
  </si>
  <si>
    <t>Eridge Park</t>
  </si>
  <si>
    <t>Snape Wood</t>
  </si>
  <si>
    <t>Newplace</t>
  </si>
  <si>
    <t>Blackcap</t>
  </si>
  <si>
    <t>Whitbread Hollow</t>
  </si>
  <si>
    <t>Pett</t>
  </si>
  <si>
    <t>ResultsJuniorBlock</t>
  </si>
  <si>
    <t>Race no</t>
  </si>
  <si>
    <t>Name</t>
  </si>
  <si>
    <t>Points</t>
  </si>
  <si>
    <t>ResultsJuniorBlock2</t>
  </si>
  <si>
    <t>U11B</t>
  </si>
  <si>
    <t>EVAN RISDALE</t>
  </si>
  <si>
    <t>PHOENIX</t>
  </si>
  <si>
    <t>-</t>
  </si>
  <si>
    <t>Aidian Wai</t>
  </si>
  <si>
    <t>MAX NOON</t>
  </si>
  <si>
    <t>ZAK BRYANT</t>
  </si>
  <si>
    <t>Alex Smith</t>
  </si>
  <si>
    <t>JOHN GILKES</t>
  </si>
  <si>
    <t>U11G</t>
  </si>
  <si>
    <t>NANCY CASSIDY</t>
  </si>
  <si>
    <t>Willow Anderson</t>
  </si>
  <si>
    <t>Eva Miles</t>
  </si>
  <si>
    <t>Martha Gofton</t>
  </si>
  <si>
    <t>KITTY WINTON</t>
  </si>
  <si>
    <t>Lucy Pollard</t>
  </si>
  <si>
    <t>Freya Tiltman</t>
  </si>
  <si>
    <t>U13B</t>
  </si>
  <si>
    <t>JAGO DINNAGE</t>
  </si>
  <si>
    <t>WEALD TRI CLUB</t>
  </si>
  <si>
    <t>cobey buckley</t>
  </si>
  <si>
    <t>JASPER CASSIDY</t>
  </si>
  <si>
    <t>caleb buckley</t>
  </si>
  <si>
    <t>CHARLIE WORKMAN</t>
  </si>
  <si>
    <t>SAM BUCKWELL</t>
  </si>
  <si>
    <t>Fynn Drew</t>
  </si>
  <si>
    <t>Alfie Gofton</t>
  </si>
  <si>
    <t>Carter Gunner</t>
  </si>
  <si>
    <t>OSCAR CROUCHER</t>
  </si>
  <si>
    <t>U13G</t>
  </si>
  <si>
    <t>Ksenia McCrae</t>
  </si>
  <si>
    <t>CHARLOTTE HOWARD</t>
  </si>
  <si>
    <t>AMELIE HUTTON</t>
  </si>
  <si>
    <t>MOLLY ABBOT</t>
  </si>
  <si>
    <t>AMELIA BROWN</t>
  </si>
  <si>
    <t>bella taylor</t>
  </si>
  <si>
    <t>U15B</t>
  </si>
  <si>
    <t>Alfie Batchelor</t>
  </si>
  <si>
    <t>Samuel Watson</t>
  </si>
  <si>
    <t>rafael serrano</t>
  </si>
  <si>
    <t>Aaron Loughlin</t>
  </si>
  <si>
    <t>Mason Gunner</t>
  </si>
  <si>
    <t>U15G</t>
  </si>
  <si>
    <t>ellen gates</t>
  </si>
  <si>
    <t>U17B</t>
  </si>
  <si>
    <t>tom chaffin</t>
  </si>
  <si>
    <t>JACOB SMITH (CR)</t>
  </si>
  <si>
    <t>U17G</t>
  </si>
  <si>
    <t>Chae Wai</t>
  </si>
  <si>
    <t>ANNA IVALDI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</si>
  <si>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</si>
  <si>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</si>
  <si>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</si>
  <si>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</si>
  <si>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</si>
  <si>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</si>
  <si>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</si>
  <si>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</si>
  <si>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</si>
  <si>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</si>
  <si>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ALEC YOUNG</t>
  </si>
  <si>
    <t>cody mansell</t>
  </si>
  <si>
    <t>OLIVER HOBDON</t>
  </si>
  <si>
    <t>TOMMY BROWNE</t>
  </si>
  <si>
    <t>Euan Purves</t>
  </si>
  <si>
    <t>Harvey Browne</t>
  </si>
  <si>
    <t>U11G1</t>
  </si>
  <si>
    <t>U11G2</t>
  </si>
  <si>
    <t>U11G3</t>
  </si>
  <si>
    <t>BEA TAYLOR</t>
  </si>
  <si>
    <t>Zoe Chamberlain</t>
  </si>
  <si>
    <t>U13B1</t>
  </si>
  <si>
    <t>U13B2</t>
  </si>
  <si>
    <t>U13B3</t>
  </si>
  <si>
    <t>ZACH MCPHERSON</t>
  </si>
  <si>
    <t>U13G1</t>
  </si>
  <si>
    <t>U13G2</t>
  </si>
  <si>
    <t>U13G3</t>
  </si>
  <si>
    <t>Eva Harwood</t>
  </si>
  <si>
    <t>KATYA BADHAM</t>
  </si>
  <si>
    <t>Cecilia Cripps</t>
  </si>
  <si>
    <t>MEGAN ELLUL</t>
  </si>
  <si>
    <t>POPPY CROUCHER</t>
  </si>
  <si>
    <t>U15B1</t>
  </si>
  <si>
    <t>U15B2</t>
  </si>
  <si>
    <t>U15B3</t>
  </si>
  <si>
    <t>Jacob Smith (HAC)</t>
  </si>
  <si>
    <t>Charlie Harris</t>
  </si>
  <si>
    <t>RYAN POCKNELL</t>
  </si>
  <si>
    <t>U15G1</t>
  </si>
  <si>
    <t>Samuel Jarrett</t>
  </si>
  <si>
    <t>U17B1</t>
  </si>
  <si>
    <t>U17B2</t>
  </si>
  <si>
    <t>Jack Douglas</t>
  </si>
  <si>
    <t>U17B3</t>
  </si>
  <si>
    <t>U17G1</t>
  </si>
  <si>
    <t>U17G2</t>
  </si>
  <si>
    <t>Tiggy Cooper</t>
  </si>
  <si>
    <t>U17G3</t>
  </si>
  <si>
    <t>ESSLXC NEWPLACE - 15 DECEMBER 2024 - SENIORS V2</t>
  </si>
  <si>
    <t>ESSLXC 2024/25 MEN AFTER 2 RACES V2</t>
  </si>
  <si>
    <t>ESSLXC 2024/25 WOMEN AFTER 2 RACES V2</t>
  </si>
  <si>
    <t xml:space="preserve">ESSLXC Newplace: 15-December-2024 </t>
  </si>
  <si>
    <t>ESSCCL Race 2: NEWPLACE - 15 DECEMBER 2024 - JUNIORS V2</t>
  </si>
  <si>
    <t>ESSLXC 2024/25 JUNIORS</t>
  </si>
  <si>
    <t>No Match</t>
  </si>
  <si>
    <t>N</t>
  </si>
  <si>
    <t>Y</t>
  </si>
  <si>
    <t>OK</t>
  </si>
  <si>
    <t>Race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</si>
</sst>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$-F400]h:mm:ss\ AM/PM"/>
    <numFmt numFmtId="167" formatCode="[h]:mm:ss;;\-_)"/>
    <numFmt numFmtId="168" formatCode="###0_);\(###0\);\-_)"/>
    <numFmt numFmtId="169" formatCode="&quot;Race &quot;#"/>
    <numFmt numFmtId="170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167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9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0" fontId="3" fillId="4" borderId="10" xfId="1" applyFill="1" applyBorder="1" applyAlignment="1">
      <alignment horizontal="center"/>
    </xf>
    <xf numFmtId="165" fontId="10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11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65" fontId="7" fillId="4" borderId="10" xfId="1" applyNumberFormat="1" applyFont="1" applyFill="1" applyBorder="1"/>
    <xf numFmtId="168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5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6" fillId="0" borderId="0" xfId="1" applyFont="1"/>
    <xf numFmtId="0" fontId="3" fillId="6" borderId="0" xfId="1" applyFill="1"/>
    <xf numFmtId="0" fontId="9" fillId="0" borderId="0" xfId="1" applyFont="1"/>
    <xf numFmtId="0" fontId="9" fillId="0" borderId="0" xfId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1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8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5" fontId="20" fillId="0" borderId="0" xfId="1" applyNumberFormat="1" applyFont="1" applyAlignment="1"/>
    <xf numFmtId="0" fontId="21" fillId="0" borderId="0" xfId="1" applyFont="1" applyAlignment="1"/>
    <xf numFmtId="0" fontId="21" fillId="0" borderId="0" xfId="1" applyFont="1"/>
    <xf numFmtId="0" fontId="21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0" fontId="3" fillId="0" borderId="17" xfId="1" applyNumberFormat="1" applyFont="1" applyBorder="1"/>
    <xf numFmtId="170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3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3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9" fillId="2" borderId="8" xfId="1" applyFont="1" applyFill="1" applyBorder="1"/>
    <xf numFmtId="168" fontId="3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4" applyNumberFormat="1" applyFont="1" applyAlignment="1">
      <alignment horizontal="center"/>
    </xf>
    <xf numFmtId="0" fontId="3" fillId="0" borderId="0" xfId="1" applyBorder="1"/>
    <xf numFmtId="165" fontId="0" fillId="0" borderId="0" xfId="4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Senior">
    <tabColor rgb="FF00B050"/>
  </sheetPr>
  <dimension ref="A1:K333"/>
  <sheetViews>
    <sheetView topLeftCell="A5" workbookViewId="0">
      <pane ySplit="3" topLeftCell="A112" activePane="bottomLeft" state="frozen"/>
      <selection activeCell="A5" sqref="A5"/>
      <selection pane="bottomLeft" activeCell="M116" sqref="M116"/>
    </sheetView>
  </sheetViews>
  <sheetFormatPr defaultRowHeight="15" outlineLevelRow="1" x14ac:dyDescent="0.25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 x14ac:dyDescent="0.25">
      <c r="A1" s="1" t="s">
        <v>0</v>
      </c>
      <c r="C1" s="3">
        <v>329</v>
      </c>
    </row>
    <row r="2" spans="1:11" ht="15.75" hidden="1" outlineLevel="1" thickBot="1" x14ac:dyDescent="0.3">
      <c r="A2" s="1" t="s">
        <v>1</v>
      </c>
      <c r="C2" s="5">
        <v>333</v>
      </c>
    </row>
    <row r="3" spans="1:11" hidden="1" outlineLevel="1" x14ac:dyDescent="0.25">
      <c r="A3" s="6" t="s">
        <v>2</v>
      </c>
      <c r="B3" s="7"/>
      <c r="C3" s="7"/>
      <c r="D3" s="8"/>
      <c r="E3" s="9"/>
      <c r="F3" s="10"/>
    </row>
    <row r="4" spans="1:11" ht="13.5" hidden="1" outlineLevel="1" thickBot="1" x14ac:dyDescent="0.25">
      <c r="A4" s="11">
        <f ca="1">COUNT(OFFSET(A7,1,0,700,1))</f>
        <v>320</v>
      </c>
      <c r="B4" s="12" t="s">
        <v>3</v>
      </c>
      <c r="C4" s="12" t="s">
        <v>4</v>
      </c>
      <c r="D4" s="12">
        <v>320</v>
      </c>
      <c r="E4" s="12" t="s">
        <v>5</v>
      </c>
      <c r="F4" s="13">
        <f ca="1">(A4-D4)*(OFFSET(ResultsHeaderRowSenior,1,0)&gt;0)</f>
        <v>0</v>
      </c>
    </row>
    <row r="5" spans="1:11" ht="26.25" collapsed="1" x14ac:dyDescent="0.4">
      <c r="A5" s="14" t="s">
        <v>804</v>
      </c>
      <c r="B5" s="14"/>
      <c r="C5" s="14"/>
      <c r="D5" s="15"/>
      <c r="E5" s="16"/>
      <c r="F5" s="15"/>
      <c r="G5" s="15"/>
      <c r="H5" s="15"/>
      <c r="I5" s="17"/>
      <c r="J5" s="18"/>
    </row>
    <row r="6" spans="1:11" x14ac:dyDescent="0.25">
      <c r="D6" s="19"/>
    </row>
    <row r="7" spans="1:11" ht="38.25" x14ac:dyDescent="0.2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 x14ac:dyDescent="0.25">
      <c r="A8" s="2">
        <v>1</v>
      </c>
      <c r="B8" s="2">
        <v>7</v>
      </c>
      <c r="C8" s="24">
        <v>2.2303240740740738E-2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 x14ac:dyDescent="0.25">
      <c r="A9" s="2">
        <v>2</v>
      </c>
      <c r="B9" s="2">
        <v>62</v>
      </c>
      <c r="C9" s="26">
        <v>2.2546296296296297E-2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21</v>
      </c>
      <c r="K9" s="25">
        <v>2</v>
      </c>
    </row>
    <row r="10" spans="1:11" x14ac:dyDescent="0.25">
      <c r="A10" s="2">
        <v>3</v>
      </c>
      <c r="B10" s="2">
        <v>415</v>
      </c>
      <c r="C10" s="26">
        <v>2.2870370370370371E-2</v>
      </c>
      <c r="D10" s="25" t="s">
        <v>26</v>
      </c>
      <c r="E10" s="19" t="s">
        <v>27</v>
      </c>
      <c r="F10" s="25" t="s">
        <v>28</v>
      </c>
      <c r="G10" s="25" t="s">
        <v>28</v>
      </c>
      <c r="H10" s="25" t="s">
        <v>25</v>
      </c>
      <c r="I10" s="25">
        <v>298</v>
      </c>
      <c r="J10" s="25" t="s">
        <v>21</v>
      </c>
      <c r="K10" s="25">
        <v>3</v>
      </c>
    </row>
    <row r="11" spans="1:11" x14ac:dyDescent="0.25">
      <c r="A11" s="2">
        <v>4</v>
      </c>
      <c r="B11" s="2">
        <v>479</v>
      </c>
      <c r="C11" s="26">
        <v>2.3298611111111107E-2</v>
      </c>
      <c r="D11" s="25" t="s">
        <v>29</v>
      </c>
      <c r="E11" s="19" t="s">
        <v>30</v>
      </c>
      <c r="F11" s="25" t="s">
        <v>31</v>
      </c>
      <c r="G11" s="25" t="s">
        <v>31</v>
      </c>
      <c r="H11" s="25" t="s">
        <v>32</v>
      </c>
      <c r="I11" s="25">
        <v>297</v>
      </c>
      <c r="J11" s="25" t="s">
        <v>33</v>
      </c>
      <c r="K11" s="25">
        <v>4</v>
      </c>
    </row>
    <row r="12" spans="1:11" x14ac:dyDescent="0.25">
      <c r="A12" s="2">
        <v>5</v>
      </c>
      <c r="B12" s="2">
        <v>121</v>
      </c>
      <c r="C12" s="26">
        <v>2.3472222222222217E-2</v>
      </c>
      <c r="D12" s="25" t="s">
        <v>34</v>
      </c>
      <c r="E12" s="19" t="s">
        <v>35</v>
      </c>
      <c r="F12" s="25" t="s">
        <v>36</v>
      </c>
      <c r="G12" s="25" t="s">
        <v>37</v>
      </c>
      <c r="H12" s="25" t="s">
        <v>20</v>
      </c>
      <c r="I12" s="25">
        <v>296</v>
      </c>
      <c r="J12" s="25" t="s">
        <v>21</v>
      </c>
      <c r="K12" s="25">
        <v>5</v>
      </c>
    </row>
    <row r="13" spans="1:11" x14ac:dyDescent="0.25">
      <c r="A13" s="2">
        <v>6</v>
      </c>
      <c r="B13" s="2">
        <v>540</v>
      </c>
      <c r="C13" s="26">
        <v>2.3819444444444445E-2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20</v>
      </c>
      <c r="I13" s="25">
        <v>295</v>
      </c>
      <c r="J13" s="25" t="s">
        <v>21</v>
      </c>
      <c r="K13" s="25">
        <v>6</v>
      </c>
    </row>
    <row r="14" spans="1:11" x14ac:dyDescent="0.25">
      <c r="A14" s="2">
        <v>7</v>
      </c>
      <c r="B14" s="2">
        <v>367</v>
      </c>
      <c r="C14" s="26">
        <v>2.390046296296296E-2</v>
      </c>
      <c r="D14" s="25" t="s">
        <v>41</v>
      </c>
      <c r="E14" s="19" t="s">
        <v>42</v>
      </c>
      <c r="F14" s="25" t="s">
        <v>43</v>
      </c>
      <c r="G14" s="25" t="s">
        <v>43</v>
      </c>
      <c r="H14" s="25" t="s">
        <v>32</v>
      </c>
      <c r="I14" s="25">
        <v>294</v>
      </c>
      <c r="J14" s="25" t="s">
        <v>33</v>
      </c>
      <c r="K14" s="25">
        <v>7</v>
      </c>
    </row>
    <row r="15" spans="1:11" x14ac:dyDescent="0.25">
      <c r="A15" s="2">
        <v>8</v>
      </c>
      <c r="B15" s="2">
        <v>312</v>
      </c>
      <c r="C15" s="26">
        <v>2.4189814814814817E-2</v>
      </c>
      <c r="D15" s="25" t="s">
        <v>44</v>
      </c>
      <c r="E15" s="19" t="s">
        <v>45</v>
      </c>
      <c r="F15" s="25" t="s">
        <v>46</v>
      </c>
      <c r="G15" s="25" t="s">
        <v>46</v>
      </c>
      <c r="H15" s="25" t="s">
        <v>32</v>
      </c>
      <c r="I15" s="25">
        <v>293</v>
      </c>
      <c r="J15" s="25" t="s">
        <v>33</v>
      </c>
      <c r="K15" s="25">
        <v>8</v>
      </c>
    </row>
    <row r="16" spans="1:11" x14ac:dyDescent="0.25">
      <c r="A16" s="2">
        <v>9</v>
      </c>
      <c r="B16" s="2">
        <v>437</v>
      </c>
      <c r="C16" s="26">
        <v>2.4201388888888887E-2</v>
      </c>
      <c r="D16" s="25" t="s">
        <v>47</v>
      </c>
      <c r="E16" s="19" t="s">
        <v>30</v>
      </c>
      <c r="F16" s="25" t="s">
        <v>31</v>
      </c>
      <c r="G16" s="25" t="s">
        <v>31</v>
      </c>
      <c r="H16" s="25" t="s">
        <v>25</v>
      </c>
      <c r="I16" s="25">
        <v>292</v>
      </c>
      <c r="J16" s="25" t="s">
        <v>21</v>
      </c>
      <c r="K16" s="25">
        <v>9</v>
      </c>
    </row>
    <row r="17" spans="1:11" x14ac:dyDescent="0.25">
      <c r="A17" s="2">
        <v>10</v>
      </c>
      <c r="B17" s="2">
        <v>488</v>
      </c>
      <c r="C17" s="26">
        <v>2.4351851851851857E-2</v>
      </c>
      <c r="D17" s="25" t="s">
        <v>48</v>
      </c>
      <c r="E17" s="19" t="s">
        <v>49</v>
      </c>
      <c r="F17" s="25" t="s">
        <v>50</v>
      </c>
      <c r="G17" s="25" t="s">
        <v>51</v>
      </c>
      <c r="H17" s="25" t="s">
        <v>20</v>
      </c>
      <c r="I17" s="25">
        <v>291</v>
      </c>
      <c r="J17" s="25" t="s">
        <v>21</v>
      </c>
      <c r="K17" s="25">
        <v>10</v>
      </c>
    </row>
    <row r="18" spans="1:11" x14ac:dyDescent="0.25">
      <c r="A18" s="2">
        <v>11</v>
      </c>
      <c r="B18" s="2">
        <v>703</v>
      </c>
      <c r="C18" s="26">
        <v>2.4444444444444446E-2</v>
      </c>
      <c r="D18" s="25" t="s">
        <v>52</v>
      </c>
      <c r="E18" s="19" t="s">
        <v>53</v>
      </c>
      <c r="F18" s="25" t="s">
        <v>54</v>
      </c>
      <c r="G18" s="25" t="s">
        <v>54</v>
      </c>
      <c r="H18" s="25" t="s">
        <v>55</v>
      </c>
      <c r="I18" s="25" t="s">
        <v>54</v>
      </c>
      <c r="J18" s="25" t="s">
        <v>54</v>
      </c>
      <c r="K18" s="25" t="s">
        <v>54</v>
      </c>
    </row>
    <row r="19" spans="1:11" x14ac:dyDescent="0.25">
      <c r="A19" s="2">
        <v>12</v>
      </c>
      <c r="B19" s="2">
        <v>736</v>
      </c>
      <c r="C19" s="26">
        <v>2.461805555555556E-2</v>
      </c>
      <c r="D19" s="25" t="s">
        <v>56</v>
      </c>
      <c r="E19" s="19" t="s">
        <v>23</v>
      </c>
      <c r="F19" s="25" t="s">
        <v>24</v>
      </c>
      <c r="G19" s="25" t="s">
        <v>24</v>
      </c>
      <c r="H19" s="25" t="s">
        <v>57</v>
      </c>
      <c r="I19" s="25">
        <v>290</v>
      </c>
      <c r="J19" s="25" t="s">
        <v>58</v>
      </c>
      <c r="K19" s="25">
        <v>11</v>
      </c>
    </row>
    <row r="20" spans="1:11" x14ac:dyDescent="0.25">
      <c r="A20" s="2">
        <v>13</v>
      </c>
      <c r="B20" s="2">
        <v>71</v>
      </c>
      <c r="C20" s="26">
        <v>2.4814814814814817E-2</v>
      </c>
      <c r="D20" s="25" t="s">
        <v>59</v>
      </c>
      <c r="E20" s="19" t="s">
        <v>23</v>
      </c>
      <c r="F20" s="25" t="s">
        <v>24</v>
      </c>
      <c r="G20" s="25" t="s">
        <v>24</v>
      </c>
      <c r="H20" s="25" t="s">
        <v>20</v>
      </c>
      <c r="I20" s="25">
        <v>289</v>
      </c>
      <c r="J20" s="25" t="s">
        <v>60</v>
      </c>
      <c r="K20" s="25">
        <v>12</v>
      </c>
    </row>
    <row r="21" spans="1:11" x14ac:dyDescent="0.25">
      <c r="A21" s="2">
        <v>14</v>
      </c>
      <c r="B21" s="2">
        <v>533</v>
      </c>
      <c r="C21" s="26">
        <v>2.4884259259259259E-2</v>
      </c>
      <c r="D21" s="25" t="s">
        <v>61</v>
      </c>
      <c r="E21" s="19" t="s">
        <v>39</v>
      </c>
      <c r="F21" s="25" t="s">
        <v>40</v>
      </c>
      <c r="G21" s="25" t="s">
        <v>40</v>
      </c>
      <c r="H21" s="25" t="s">
        <v>32</v>
      </c>
      <c r="I21" s="25">
        <v>288</v>
      </c>
      <c r="J21" s="25" t="s">
        <v>33</v>
      </c>
      <c r="K21" s="25">
        <v>13</v>
      </c>
    </row>
    <row r="22" spans="1:11" x14ac:dyDescent="0.25">
      <c r="A22" s="2">
        <v>15</v>
      </c>
      <c r="B22" s="2">
        <v>704</v>
      </c>
      <c r="C22" s="26">
        <v>2.4976851851851851E-2</v>
      </c>
      <c r="D22" s="25" t="s">
        <v>62</v>
      </c>
      <c r="E22" s="19" t="s">
        <v>53</v>
      </c>
      <c r="F22" s="25" t="s">
        <v>54</v>
      </c>
      <c r="G22" s="25" t="s">
        <v>54</v>
      </c>
      <c r="H22" s="25" t="s">
        <v>32</v>
      </c>
      <c r="I22" s="25" t="s">
        <v>54</v>
      </c>
      <c r="J22" s="25" t="s">
        <v>54</v>
      </c>
      <c r="K22" s="25" t="s">
        <v>54</v>
      </c>
    </row>
    <row r="23" spans="1:11" x14ac:dyDescent="0.25">
      <c r="A23" s="2">
        <v>16</v>
      </c>
      <c r="B23" s="2">
        <v>431</v>
      </c>
      <c r="C23" s="26">
        <v>2.5023148148148145E-2</v>
      </c>
      <c r="D23" s="25" t="s">
        <v>63</v>
      </c>
      <c r="E23" s="19" t="s">
        <v>30</v>
      </c>
      <c r="F23" s="25" t="s">
        <v>31</v>
      </c>
      <c r="G23" s="25" t="s">
        <v>31</v>
      </c>
      <c r="H23" s="25" t="s">
        <v>25</v>
      </c>
      <c r="I23" s="25">
        <v>287</v>
      </c>
      <c r="J23" s="25" t="s">
        <v>60</v>
      </c>
      <c r="K23" s="25">
        <v>14</v>
      </c>
    </row>
    <row r="24" spans="1:11" x14ac:dyDescent="0.25">
      <c r="A24" s="2">
        <v>17</v>
      </c>
      <c r="B24" s="2">
        <v>377</v>
      </c>
      <c r="C24" s="26">
        <v>2.5034722222222222E-2</v>
      </c>
      <c r="D24" s="25" t="s">
        <v>64</v>
      </c>
      <c r="E24" s="19" t="s">
        <v>65</v>
      </c>
      <c r="F24" s="25" t="s">
        <v>66</v>
      </c>
      <c r="G24" s="25" t="s">
        <v>66</v>
      </c>
      <c r="H24" s="25" t="s">
        <v>67</v>
      </c>
      <c r="I24" s="25">
        <v>286</v>
      </c>
      <c r="J24" s="25" t="s">
        <v>58</v>
      </c>
      <c r="K24" s="25">
        <v>15</v>
      </c>
    </row>
    <row r="25" spans="1:11" x14ac:dyDescent="0.25">
      <c r="A25" s="2">
        <v>18</v>
      </c>
      <c r="B25" s="2">
        <v>478</v>
      </c>
      <c r="C25" s="26">
        <v>2.5092592592592593E-2</v>
      </c>
      <c r="D25" s="25" t="s">
        <v>68</v>
      </c>
      <c r="E25" s="19" t="s">
        <v>30</v>
      </c>
      <c r="F25" s="25" t="s">
        <v>31</v>
      </c>
      <c r="G25" s="25" t="s">
        <v>31</v>
      </c>
      <c r="H25" s="25" t="s">
        <v>67</v>
      </c>
      <c r="I25" s="25">
        <v>285</v>
      </c>
      <c r="J25" s="25" t="s">
        <v>58</v>
      </c>
      <c r="K25" s="25">
        <v>16</v>
      </c>
    </row>
    <row r="26" spans="1:11" x14ac:dyDescent="0.25">
      <c r="A26" s="2">
        <v>19</v>
      </c>
      <c r="B26" s="2">
        <v>206</v>
      </c>
      <c r="C26" s="26">
        <v>2.525462962962963E-2</v>
      </c>
      <c r="D26" s="25" t="s">
        <v>69</v>
      </c>
      <c r="E26" s="19" t="s">
        <v>70</v>
      </c>
      <c r="F26" s="25" t="s">
        <v>71</v>
      </c>
      <c r="G26" s="25" t="s">
        <v>37</v>
      </c>
      <c r="H26" s="25" t="s">
        <v>25</v>
      </c>
      <c r="I26" s="25">
        <v>284</v>
      </c>
      <c r="J26" s="25" t="s">
        <v>60</v>
      </c>
      <c r="K26" s="25">
        <v>17</v>
      </c>
    </row>
    <row r="27" spans="1:11" x14ac:dyDescent="0.25">
      <c r="A27" s="2">
        <v>20</v>
      </c>
      <c r="B27" s="2">
        <v>25</v>
      </c>
      <c r="C27" s="26">
        <v>2.5289351851851851E-2</v>
      </c>
      <c r="D27" s="25" t="s">
        <v>72</v>
      </c>
      <c r="E27" s="19" t="s">
        <v>23</v>
      </c>
      <c r="F27" s="25" t="s">
        <v>24</v>
      </c>
      <c r="G27" s="25" t="s">
        <v>24</v>
      </c>
      <c r="H27" s="25" t="s">
        <v>73</v>
      </c>
      <c r="I27" s="25">
        <v>283</v>
      </c>
      <c r="J27" s="25" t="s">
        <v>74</v>
      </c>
      <c r="K27" s="25">
        <v>18</v>
      </c>
    </row>
    <row r="28" spans="1:11" x14ac:dyDescent="0.25">
      <c r="A28" s="2">
        <v>21</v>
      </c>
      <c r="B28" s="2">
        <v>662</v>
      </c>
      <c r="C28" s="26">
        <v>2.5335648148148149E-2</v>
      </c>
      <c r="D28" s="25" t="s">
        <v>75</v>
      </c>
      <c r="E28" s="19" t="s">
        <v>76</v>
      </c>
      <c r="F28" s="25" t="s">
        <v>77</v>
      </c>
      <c r="G28" s="25" t="s">
        <v>78</v>
      </c>
      <c r="H28" s="25" t="s">
        <v>67</v>
      </c>
      <c r="I28" s="25">
        <v>282</v>
      </c>
      <c r="J28" s="25" t="s">
        <v>58</v>
      </c>
      <c r="K28" s="25">
        <v>19</v>
      </c>
    </row>
    <row r="29" spans="1:11" x14ac:dyDescent="0.25">
      <c r="A29" s="2">
        <v>22</v>
      </c>
      <c r="B29" s="2">
        <v>595</v>
      </c>
      <c r="C29" s="26">
        <v>2.5451388888888888E-2</v>
      </c>
      <c r="D29" s="25" t="s">
        <v>79</v>
      </c>
      <c r="E29" s="19" t="s">
        <v>80</v>
      </c>
      <c r="F29" s="25" t="s">
        <v>81</v>
      </c>
      <c r="G29" s="25" t="s">
        <v>82</v>
      </c>
      <c r="H29" s="25" t="s">
        <v>67</v>
      </c>
      <c r="I29" s="25">
        <v>281</v>
      </c>
      <c r="J29" s="25" t="s">
        <v>58</v>
      </c>
      <c r="K29" s="25">
        <v>20</v>
      </c>
    </row>
    <row r="30" spans="1:11" x14ac:dyDescent="0.25">
      <c r="A30" s="2">
        <v>23</v>
      </c>
      <c r="B30" s="2">
        <v>214</v>
      </c>
      <c r="C30" s="26">
        <v>2.5520833333333336E-2</v>
      </c>
      <c r="D30" s="25" t="s">
        <v>83</v>
      </c>
      <c r="E30" s="19" t="s">
        <v>70</v>
      </c>
      <c r="F30" s="25" t="s">
        <v>71</v>
      </c>
      <c r="G30" s="25" t="s">
        <v>37</v>
      </c>
      <c r="H30" s="25" t="s">
        <v>20</v>
      </c>
      <c r="I30" s="25">
        <v>280</v>
      </c>
      <c r="J30" s="25" t="s">
        <v>84</v>
      </c>
      <c r="K30" s="25">
        <v>21</v>
      </c>
    </row>
    <row r="31" spans="1:11" x14ac:dyDescent="0.25">
      <c r="A31" s="2">
        <v>24</v>
      </c>
      <c r="B31" s="2">
        <v>701</v>
      </c>
      <c r="C31" s="26">
        <v>2.5787037037037039E-2</v>
      </c>
      <c r="D31" s="25" t="s">
        <v>85</v>
      </c>
      <c r="E31" s="19" t="s">
        <v>86</v>
      </c>
      <c r="F31" s="25" t="s">
        <v>87</v>
      </c>
      <c r="G31" s="25" t="s">
        <v>82</v>
      </c>
      <c r="H31" s="25" t="s">
        <v>25</v>
      </c>
      <c r="I31" s="25">
        <v>279</v>
      </c>
      <c r="J31" s="25" t="s">
        <v>21</v>
      </c>
      <c r="K31" s="25">
        <v>22</v>
      </c>
    </row>
    <row r="32" spans="1:11" x14ac:dyDescent="0.25">
      <c r="A32" s="2">
        <v>25</v>
      </c>
      <c r="B32" s="2">
        <v>349</v>
      </c>
      <c r="C32" s="26">
        <v>2.6203703703703705E-2</v>
      </c>
      <c r="D32" s="25" t="s">
        <v>88</v>
      </c>
      <c r="E32" s="19" t="s">
        <v>89</v>
      </c>
      <c r="F32" s="25" t="s">
        <v>90</v>
      </c>
      <c r="G32" s="25" t="s">
        <v>90</v>
      </c>
      <c r="H32" s="25" t="s">
        <v>67</v>
      </c>
      <c r="I32" s="25">
        <v>278</v>
      </c>
      <c r="J32" s="25" t="s">
        <v>58</v>
      </c>
      <c r="K32" s="25">
        <v>23</v>
      </c>
    </row>
    <row r="33" spans="1:11" x14ac:dyDescent="0.25">
      <c r="A33" s="2">
        <v>26</v>
      </c>
      <c r="B33" s="2">
        <v>474</v>
      </c>
      <c r="C33" s="26">
        <v>2.6388888888888889E-2</v>
      </c>
      <c r="D33" s="25" t="s">
        <v>91</v>
      </c>
      <c r="E33" s="19" t="s">
        <v>30</v>
      </c>
      <c r="F33" s="25" t="s">
        <v>31</v>
      </c>
      <c r="G33" s="25" t="s">
        <v>31</v>
      </c>
      <c r="H33" s="25" t="s">
        <v>67</v>
      </c>
      <c r="I33" s="25">
        <v>277</v>
      </c>
      <c r="J33" s="25" t="s">
        <v>92</v>
      </c>
      <c r="K33" s="25">
        <v>24</v>
      </c>
    </row>
    <row r="34" spans="1:11" x14ac:dyDescent="0.25">
      <c r="A34" s="2">
        <v>27</v>
      </c>
      <c r="B34" s="2">
        <v>461</v>
      </c>
      <c r="C34" s="26">
        <v>2.6446759259259264E-2</v>
      </c>
      <c r="D34" s="25" t="s">
        <v>93</v>
      </c>
      <c r="E34" s="19" t="s">
        <v>30</v>
      </c>
      <c r="F34" s="25" t="s">
        <v>31</v>
      </c>
      <c r="G34" s="25" t="s">
        <v>31</v>
      </c>
      <c r="H34" s="25" t="s">
        <v>32</v>
      </c>
      <c r="I34" s="25">
        <v>276</v>
      </c>
      <c r="J34" s="25" t="s">
        <v>94</v>
      </c>
      <c r="K34" s="25">
        <v>25</v>
      </c>
    </row>
    <row r="35" spans="1:11" x14ac:dyDescent="0.25">
      <c r="A35" s="2">
        <v>28</v>
      </c>
      <c r="B35" s="2">
        <v>498</v>
      </c>
      <c r="C35" s="26">
        <v>2.6504629629629628E-2</v>
      </c>
      <c r="D35" s="25" t="s">
        <v>95</v>
      </c>
      <c r="E35" s="19" t="s">
        <v>49</v>
      </c>
      <c r="F35" s="25" t="s">
        <v>50</v>
      </c>
      <c r="G35" s="25" t="s">
        <v>51</v>
      </c>
      <c r="H35" s="25" t="s">
        <v>20</v>
      </c>
      <c r="I35" s="25">
        <v>275</v>
      </c>
      <c r="J35" s="25" t="s">
        <v>60</v>
      </c>
      <c r="K35" s="25">
        <v>26</v>
      </c>
    </row>
    <row r="36" spans="1:11" x14ac:dyDescent="0.25">
      <c r="A36" s="2">
        <v>29</v>
      </c>
      <c r="B36" s="2">
        <v>43</v>
      </c>
      <c r="C36" s="26">
        <v>2.6527777777777779E-2</v>
      </c>
      <c r="D36" s="25" t="s">
        <v>96</v>
      </c>
      <c r="E36" s="19" t="s">
        <v>23</v>
      </c>
      <c r="F36" s="25" t="s">
        <v>24</v>
      </c>
      <c r="G36" s="25" t="s">
        <v>24</v>
      </c>
      <c r="H36" s="25" t="s">
        <v>67</v>
      </c>
      <c r="I36" s="25">
        <v>274</v>
      </c>
      <c r="J36" s="25" t="s">
        <v>92</v>
      </c>
      <c r="K36" s="25">
        <v>27</v>
      </c>
    </row>
    <row r="37" spans="1:11" x14ac:dyDescent="0.25">
      <c r="A37" s="2">
        <v>30</v>
      </c>
      <c r="B37" s="2">
        <v>15</v>
      </c>
      <c r="C37" s="26">
        <v>2.6631944444444444E-2</v>
      </c>
      <c r="D37" s="25" t="s">
        <v>97</v>
      </c>
      <c r="E37" s="19" t="s">
        <v>18</v>
      </c>
      <c r="F37" s="25" t="s">
        <v>19</v>
      </c>
      <c r="G37" s="25" t="s">
        <v>19</v>
      </c>
      <c r="H37" s="25" t="s">
        <v>32</v>
      </c>
      <c r="I37" s="25">
        <v>273</v>
      </c>
      <c r="J37" s="25" t="s">
        <v>33</v>
      </c>
      <c r="K37" s="25">
        <v>28</v>
      </c>
    </row>
    <row r="38" spans="1:11" x14ac:dyDescent="0.25">
      <c r="A38" s="2">
        <v>31</v>
      </c>
      <c r="B38" s="2">
        <v>203</v>
      </c>
      <c r="C38" s="26">
        <v>2.6666666666666668E-2</v>
      </c>
      <c r="D38" s="25" t="s">
        <v>98</v>
      </c>
      <c r="E38" s="19" t="s">
        <v>70</v>
      </c>
      <c r="F38" s="25" t="s">
        <v>71</v>
      </c>
      <c r="G38" s="25" t="s">
        <v>37</v>
      </c>
      <c r="H38" s="25" t="s">
        <v>20</v>
      </c>
      <c r="I38" s="25">
        <v>272</v>
      </c>
      <c r="J38" s="25" t="s">
        <v>99</v>
      </c>
      <c r="K38" s="25">
        <v>29</v>
      </c>
    </row>
    <row r="39" spans="1:11" x14ac:dyDescent="0.25">
      <c r="A39" s="2">
        <v>32</v>
      </c>
      <c r="B39" s="2">
        <v>508</v>
      </c>
      <c r="C39" s="26">
        <v>2.6689814814814816E-2</v>
      </c>
      <c r="D39" s="25" t="s">
        <v>100</v>
      </c>
      <c r="E39" s="19" t="s">
        <v>49</v>
      </c>
      <c r="F39" s="25" t="s">
        <v>50</v>
      </c>
      <c r="G39" s="25" t="s">
        <v>51</v>
      </c>
      <c r="H39" s="25" t="s">
        <v>101</v>
      </c>
      <c r="I39" s="25">
        <v>200</v>
      </c>
      <c r="J39" s="25" t="s">
        <v>102</v>
      </c>
      <c r="K39" s="25">
        <v>30</v>
      </c>
    </row>
    <row r="40" spans="1:11" x14ac:dyDescent="0.25">
      <c r="A40" s="2">
        <v>33</v>
      </c>
      <c r="B40" s="2">
        <v>525</v>
      </c>
      <c r="C40" s="26">
        <v>2.6701388888888889E-2</v>
      </c>
      <c r="D40" s="25" t="s">
        <v>103</v>
      </c>
      <c r="E40" s="19" t="s">
        <v>39</v>
      </c>
      <c r="F40" s="25" t="s">
        <v>40</v>
      </c>
      <c r="G40" s="25" t="s">
        <v>40</v>
      </c>
      <c r="H40" s="25" t="s">
        <v>55</v>
      </c>
      <c r="I40" s="25">
        <v>271</v>
      </c>
      <c r="J40" s="25" t="s">
        <v>94</v>
      </c>
      <c r="K40" s="25">
        <v>31</v>
      </c>
    </row>
    <row r="41" spans="1:11" x14ac:dyDescent="0.25">
      <c r="A41" s="2">
        <v>34</v>
      </c>
      <c r="B41" s="2">
        <v>335</v>
      </c>
      <c r="C41" s="26">
        <v>2.6712962962962966E-2</v>
      </c>
      <c r="D41" s="25" t="s">
        <v>104</v>
      </c>
      <c r="E41" s="19" t="s">
        <v>89</v>
      </c>
      <c r="F41" s="25" t="s">
        <v>90</v>
      </c>
      <c r="G41" s="25" t="s">
        <v>90</v>
      </c>
      <c r="H41" s="25" t="s">
        <v>55</v>
      </c>
      <c r="I41" s="25">
        <v>270</v>
      </c>
      <c r="J41" s="25" t="s">
        <v>33</v>
      </c>
      <c r="K41" s="25">
        <v>32</v>
      </c>
    </row>
    <row r="42" spans="1:11" x14ac:dyDescent="0.25">
      <c r="A42" s="2">
        <v>35</v>
      </c>
      <c r="B42" s="2">
        <v>257</v>
      </c>
      <c r="C42" s="26">
        <v>2.6793981481481485E-2</v>
      </c>
      <c r="D42" s="25" t="s">
        <v>105</v>
      </c>
      <c r="E42" s="19" t="s">
        <v>106</v>
      </c>
      <c r="F42" s="25" t="s">
        <v>107</v>
      </c>
      <c r="G42" s="25" t="s">
        <v>37</v>
      </c>
      <c r="H42" s="25" t="s">
        <v>67</v>
      </c>
      <c r="I42" s="25">
        <v>269</v>
      </c>
      <c r="J42" s="25" t="s">
        <v>58</v>
      </c>
      <c r="K42" s="25">
        <v>33</v>
      </c>
    </row>
    <row r="43" spans="1:11" x14ac:dyDescent="0.25">
      <c r="A43" s="2">
        <v>36</v>
      </c>
      <c r="B43" s="2">
        <v>38</v>
      </c>
      <c r="C43" s="26">
        <v>2.6840277777777779E-2</v>
      </c>
      <c r="D43" s="25" t="s">
        <v>108</v>
      </c>
      <c r="E43" s="19" t="s">
        <v>23</v>
      </c>
      <c r="F43" s="25" t="s">
        <v>24</v>
      </c>
      <c r="G43" s="25" t="s">
        <v>24</v>
      </c>
      <c r="H43" s="25" t="s">
        <v>20</v>
      </c>
      <c r="I43" s="25">
        <v>268</v>
      </c>
      <c r="J43" s="25" t="s">
        <v>84</v>
      </c>
      <c r="K43" s="25">
        <v>34</v>
      </c>
    </row>
    <row r="44" spans="1:11" x14ac:dyDescent="0.25">
      <c r="A44" s="2">
        <v>37</v>
      </c>
      <c r="B44" s="2">
        <v>495</v>
      </c>
      <c r="C44" s="26">
        <v>2.6851851851851849E-2</v>
      </c>
      <c r="D44" s="25" t="s">
        <v>109</v>
      </c>
      <c r="E44" s="19" t="s">
        <v>49</v>
      </c>
      <c r="F44" s="25" t="s">
        <v>50</v>
      </c>
      <c r="G44" s="25" t="s">
        <v>51</v>
      </c>
      <c r="H44" s="25" t="s">
        <v>25</v>
      </c>
      <c r="I44" s="25">
        <v>267</v>
      </c>
      <c r="J44" s="25" t="s">
        <v>84</v>
      </c>
      <c r="K44" s="25">
        <v>35</v>
      </c>
    </row>
    <row r="45" spans="1:11" x14ac:dyDescent="0.25">
      <c r="A45" s="2">
        <v>38</v>
      </c>
      <c r="B45" s="2">
        <v>354</v>
      </c>
      <c r="C45" s="26">
        <v>2.6875E-2</v>
      </c>
      <c r="D45" s="25" t="s">
        <v>110</v>
      </c>
      <c r="E45" s="19" t="s">
        <v>42</v>
      </c>
      <c r="F45" s="25" t="s">
        <v>43</v>
      </c>
      <c r="G45" s="25" t="s">
        <v>43</v>
      </c>
      <c r="H45" s="25" t="s">
        <v>25</v>
      </c>
      <c r="I45" s="25">
        <v>266</v>
      </c>
      <c r="J45" s="25" t="s">
        <v>21</v>
      </c>
      <c r="K45" s="25">
        <v>36</v>
      </c>
    </row>
    <row r="46" spans="1:11" x14ac:dyDescent="0.25">
      <c r="A46" s="2">
        <v>39</v>
      </c>
      <c r="B46" s="2">
        <v>700</v>
      </c>
      <c r="C46" s="26">
        <v>2.6990740740740742E-2</v>
      </c>
      <c r="D46" s="25" t="s">
        <v>111</v>
      </c>
      <c r="E46" s="19" t="s">
        <v>112</v>
      </c>
      <c r="F46" s="25" t="s">
        <v>54</v>
      </c>
      <c r="G46" s="25" t="s">
        <v>54</v>
      </c>
      <c r="H46" s="25" t="s">
        <v>20</v>
      </c>
      <c r="I46" s="25" t="s">
        <v>54</v>
      </c>
      <c r="J46" s="25" t="s">
        <v>54</v>
      </c>
      <c r="K46" s="25" t="s">
        <v>54</v>
      </c>
    </row>
    <row r="47" spans="1:11" x14ac:dyDescent="0.25">
      <c r="A47" s="2">
        <v>40</v>
      </c>
      <c r="B47" s="2">
        <v>524</v>
      </c>
      <c r="C47" s="26">
        <v>2.7233796296296298E-2</v>
      </c>
      <c r="D47" s="25" t="s">
        <v>113</v>
      </c>
      <c r="E47" s="19" t="s">
        <v>49</v>
      </c>
      <c r="F47" s="25" t="s">
        <v>50</v>
      </c>
      <c r="G47" s="25" t="s">
        <v>51</v>
      </c>
      <c r="H47" s="25" t="s">
        <v>67</v>
      </c>
      <c r="I47" s="25">
        <v>265</v>
      </c>
      <c r="J47" s="25" t="s">
        <v>58</v>
      </c>
      <c r="K47" s="25">
        <v>37</v>
      </c>
    </row>
    <row r="48" spans="1:11" x14ac:dyDescent="0.25">
      <c r="A48" s="2">
        <v>41</v>
      </c>
      <c r="B48" s="2">
        <v>443</v>
      </c>
      <c r="C48" s="26">
        <v>2.7291666666666662E-2</v>
      </c>
      <c r="D48" s="25" t="s">
        <v>114</v>
      </c>
      <c r="E48" s="19" t="s">
        <v>30</v>
      </c>
      <c r="F48" s="25" t="s">
        <v>31</v>
      </c>
      <c r="G48" s="25" t="s">
        <v>31</v>
      </c>
      <c r="H48" s="25" t="s">
        <v>55</v>
      </c>
      <c r="I48" s="25">
        <v>264</v>
      </c>
      <c r="J48" s="25" t="s">
        <v>115</v>
      </c>
      <c r="K48" s="25">
        <v>38</v>
      </c>
    </row>
    <row r="49" spans="1:11" x14ac:dyDescent="0.25">
      <c r="A49" s="2">
        <v>42</v>
      </c>
      <c r="B49" s="2">
        <v>235</v>
      </c>
      <c r="C49" s="26">
        <v>2.7314814814814816E-2</v>
      </c>
      <c r="D49" s="25" t="s">
        <v>116</v>
      </c>
      <c r="E49" s="19" t="s">
        <v>70</v>
      </c>
      <c r="F49" s="25" t="s">
        <v>71</v>
      </c>
      <c r="G49" s="25" t="s">
        <v>37</v>
      </c>
      <c r="H49" s="25" t="s">
        <v>57</v>
      </c>
      <c r="I49" s="25">
        <v>263</v>
      </c>
      <c r="J49" s="25" t="s">
        <v>92</v>
      </c>
      <c r="K49" s="25">
        <v>39</v>
      </c>
    </row>
    <row r="50" spans="1:11" x14ac:dyDescent="0.25">
      <c r="A50" s="2">
        <v>43</v>
      </c>
      <c r="B50" s="2">
        <v>639</v>
      </c>
      <c r="C50" s="26">
        <v>2.7337962962962963E-2</v>
      </c>
      <c r="D50" s="25" t="s">
        <v>117</v>
      </c>
      <c r="E50" s="19" t="s">
        <v>86</v>
      </c>
      <c r="F50" s="25" t="s">
        <v>87</v>
      </c>
      <c r="G50" s="25" t="s">
        <v>82</v>
      </c>
      <c r="H50" s="25" t="s">
        <v>73</v>
      </c>
      <c r="I50" s="25">
        <v>262</v>
      </c>
      <c r="J50" s="25" t="s">
        <v>74</v>
      </c>
      <c r="K50" s="25">
        <v>40</v>
      </c>
    </row>
    <row r="51" spans="1:11" x14ac:dyDescent="0.25">
      <c r="A51" s="2">
        <v>44</v>
      </c>
      <c r="B51" s="2">
        <v>251</v>
      </c>
      <c r="C51" s="26">
        <v>2.7407407407407408E-2</v>
      </c>
      <c r="D51" s="25" t="s">
        <v>118</v>
      </c>
      <c r="E51" s="19" t="s">
        <v>119</v>
      </c>
      <c r="F51" s="25" t="s">
        <v>120</v>
      </c>
      <c r="G51" s="25" t="s">
        <v>51</v>
      </c>
      <c r="H51" s="25" t="s">
        <v>67</v>
      </c>
      <c r="I51" s="25">
        <v>261</v>
      </c>
      <c r="J51" s="25" t="s">
        <v>92</v>
      </c>
      <c r="K51" s="25">
        <v>41</v>
      </c>
    </row>
    <row r="52" spans="1:11" x14ac:dyDescent="0.25">
      <c r="A52" s="2">
        <v>45</v>
      </c>
      <c r="B52" s="2">
        <v>503</v>
      </c>
      <c r="C52" s="26">
        <v>2.7442129629629632E-2</v>
      </c>
      <c r="D52" s="25" t="s">
        <v>121</v>
      </c>
      <c r="E52" s="19" t="s">
        <v>49</v>
      </c>
      <c r="F52" s="25" t="s">
        <v>50</v>
      </c>
      <c r="G52" s="25" t="s">
        <v>51</v>
      </c>
      <c r="H52" s="25" t="s">
        <v>67</v>
      </c>
      <c r="I52" s="25">
        <v>260</v>
      </c>
      <c r="J52" s="25" t="s">
        <v>122</v>
      </c>
      <c r="K52" s="25">
        <v>42</v>
      </c>
    </row>
    <row r="53" spans="1:11" x14ac:dyDescent="0.25">
      <c r="A53" s="2">
        <v>46</v>
      </c>
      <c r="B53" s="2">
        <v>588</v>
      </c>
      <c r="C53" s="26">
        <v>2.7534722222222221E-2</v>
      </c>
      <c r="D53" s="25" t="s">
        <v>123</v>
      </c>
      <c r="E53" s="19" t="s">
        <v>80</v>
      </c>
      <c r="F53" s="25" t="s">
        <v>81</v>
      </c>
      <c r="G53" s="25" t="s">
        <v>82</v>
      </c>
      <c r="H53" s="25" t="s">
        <v>73</v>
      </c>
      <c r="I53" s="25">
        <v>259</v>
      </c>
      <c r="J53" s="25" t="s">
        <v>124</v>
      </c>
      <c r="K53" s="25">
        <v>43</v>
      </c>
    </row>
    <row r="54" spans="1:11" x14ac:dyDescent="0.25">
      <c r="A54" s="2">
        <v>47</v>
      </c>
      <c r="B54" s="2">
        <v>144</v>
      </c>
      <c r="C54" s="26">
        <v>2.7557870370370368E-2</v>
      </c>
      <c r="D54" s="25" t="s">
        <v>125</v>
      </c>
      <c r="E54" s="19" t="s">
        <v>126</v>
      </c>
      <c r="F54" s="25" t="s">
        <v>127</v>
      </c>
      <c r="G54" s="25" t="s">
        <v>127</v>
      </c>
      <c r="H54" s="25" t="s">
        <v>55</v>
      </c>
      <c r="I54" s="25">
        <v>258</v>
      </c>
      <c r="J54" s="25" t="s">
        <v>33</v>
      </c>
      <c r="K54" s="25">
        <v>44</v>
      </c>
    </row>
    <row r="55" spans="1:11" x14ac:dyDescent="0.25">
      <c r="A55" s="2">
        <v>48</v>
      </c>
      <c r="B55" s="2">
        <v>147</v>
      </c>
      <c r="C55" s="26">
        <v>2.7662037037037041E-2</v>
      </c>
      <c r="D55" s="25" t="s">
        <v>128</v>
      </c>
      <c r="E55" s="19" t="s">
        <v>126</v>
      </c>
      <c r="F55" s="25" t="s">
        <v>127</v>
      </c>
      <c r="G55" s="25" t="s">
        <v>127</v>
      </c>
      <c r="H55" s="25" t="s">
        <v>129</v>
      </c>
      <c r="I55" s="25">
        <v>199</v>
      </c>
      <c r="J55" s="25" t="s">
        <v>130</v>
      </c>
      <c r="K55" s="25">
        <v>45</v>
      </c>
    </row>
    <row r="56" spans="1:11" x14ac:dyDescent="0.25">
      <c r="A56" s="2">
        <v>49</v>
      </c>
      <c r="B56" s="2">
        <v>729</v>
      </c>
      <c r="C56" s="26">
        <v>2.7731481481481478E-2</v>
      </c>
      <c r="D56" s="25" t="s">
        <v>131</v>
      </c>
      <c r="E56" s="19" t="s">
        <v>42</v>
      </c>
      <c r="F56" s="25" t="s">
        <v>43</v>
      </c>
      <c r="G56" s="25" t="s">
        <v>43</v>
      </c>
      <c r="H56" s="25" t="s">
        <v>25</v>
      </c>
      <c r="I56" s="25">
        <v>257</v>
      </c>
      <c r="J56" s="25" t="s">
        <v>60</v>
      </c>
      <c r="K56" s="25">
        <v>46</v>
      </c>
    </row>
    <row r="57" spans="1:11" x14ac:dyDescent="0.25">
      <c r="A57" s="2">
        <v>50</v>
      </c>
      <c r="B57" s="2">
        <v>516</v>
      </c>
      <c r="C57" s="26">
        <v>2.7743055555555559E-2</v>
      </c>
      <c r="D57" s="25" t="s">
        <v>132</v>
      </c>
      <c r="E57" s="19" t="s">
        <v>49</v>
      </c>
      <c r="F57" s="25" t="s">
        <v>50</v>
      </c>
      <c r="G57" s="25" t="s">
        <v>51</v>
      </c>
      <c r="H57" s="25" t="s">
        <v>25</v>
      </c>
      <c r="I57" s="25">
        <v>256</v>
      </c>
      <c r="J57" s="25" t="s">
        <v>99</v>
      </c>
      <c r="K57" s="25">
        <v>47</v>
      </c>
    </row>
    <row r="58" spans="1:11" x14ac:dyDescent="0.25">
      <c r="A58" s="2">
        <v>51</v>
      </c>
      <c r="B58" s="2">
        <v>624</v>
      </c>
      <c r="C58" s="26">
        <v>2.7928240740740743E-2</v>
      </c>
      <c r="D58" s="25" t="s">
        <v>133</v>
      </c>
      <c r="E58" s="19" t="s">
        <v>86</v>
      </c>
      <c r="F58" s="25" t="s">
        <v>87</v>
      </c>
      <c r="G58" s="25" t="s">
        <v>82</v>
      </c>
      <c r="H58" s="25" t="s">
        <v>20</v>
      </c>
      <c r="I58" s="25">
        <v>255</v>
      </c>
      <c r="J58" s="25" t="s">
        <v>60</v>
      </c>
      <c r="K58" s="25">
        <v>48</v>
      </c>
    </row>
    <row r="59" spans="1:11" x14ac:dyDescent="0.25">
      <c r="A59" s="2">
        <v>52</v>
      </c>
      <c r="B59" s="2">
        <v>538</v>
      </c>
      <c r="C59" s="26">
        <v>2.7974537037037034E-2</v>
      </c>
      <c r="D59" s="25" t="s">
        <v>134</v>
      </c>
      <c r="E59" s="19" t="s">
        <v>39</v>
      </c>
      <c r="F59" s="25" t="s">
        <v>40</v>
      </c>
      <c r="G59" s="25" t="s">
        <v>40</v>
      </c>
      <c r="H59" s="25" t="s">
        <v>101</v>
      </c>
      <c r="I59" s="25">
        <v>198</v>
      </c>
      <c r="J59" s="25" t="s">
        <v>102</v>
      </c>
      <c r="K59" s="25">
        <v>49</v>
      </c>
    </row>
    <row r="60" spans="1:11" x14ac:dyDescent="0.25">
      <c r="A60" s="2">
        <v>53</v>
      </c>
      <c r="B60" s="2">
        <v>273</v>
      </c>
      <c r="C60" s="26">
        <v>2.8009259259259262E-2</v>
      </c>
      <c r="D60" s="25" t="s">
        <v>135</v>
      </c>
      <c r="E60" s="19" t="s">
        <v>136</v>
      </c>
      <c r="F60" s="25" t="s">
        <v>137</v>
      </c>
      <c r="G60" s="25" t="s">
        <v>78</v>
      </c>
      <c r="H60" s="25" t="s">
        <v>67</v>
      </c>
      <c r="I60" s="25">
        <v>254</v>
      </c>
      <c r="J60" s="25" t="s">
        <v>92</v>
      </c>
      <c r="K60" s="25">
        <v>50</v>
      </c>
    </row>
    <row r="61" spans="1:11" x14ac:dyDescent="0.25">
      <c r="A61" s="2">
        <v>54</v>
      </c>
      <c r="B61" s="2">
        <v>584</v>
      </c>
      <c r="C61" s="26">
        <v>2.8043981481481479E-2</v>
      </c>
      <c r="D61" s="25" t="s">
        <v>138</v>
      </c>
      <c r="E61" s="19" t="s">
        <v>39</v>
      </c>
      <c r="F61" s="25" t="s">
        <v>40</v>
      </c>
      <c r="G61" s="25" t="s">
        <v>40</v>
      </c>
      <c r="H61" s="25" t="s">
        <v>55</v>
      </c>
      <c r="I61" s="25">
        <v>253</v>
      </c>
      <c r="J61" s="25" t="s">
        <v>115</v>
      </c>
      <c r="K61" s="25">
        <v>51</v>
      </c>
    </row>
    <row r="62" spans="1:11" x14ac:dyDescent="0.25">
      <c r="A62" s="2">
        <v>55</v>
      </c>
      <c r="B62" s="2">
        <v>433</v>
      </c>
      <c r="C62" s="26">
        <v>2.8055555555555556E-2</v>
      </c>
      <c r="D62" s="25" t="s">
        <v>139</v>
      </c>
      <c r="E62" s="19" t="s">
        <v>30</v>
      </c>
      <c r="F62" s="25" t="s">
        <v>31</v>
      </c>
      <c r="G62" s="25" t="s">
        <v>31</v>
      </c>
      <c r="H62" s="25" t="s">
        <v>55</v>
      </c>
      <c r="I62" s="25">
        <v>252</v>
      </c>
      <c r="J62" s="25" t="s">
        <v>84</v>
      </c>
      <c r="K62" s="25">
        <v>52</v>
      </c>
    </row>
    <row r="63" spans="1:11" x14ac:dyDescent="0.25">
      <c r="A63" s="2">
        <v>56</v>
      </c>
      <c r="B63" s="2">
        <v>27</v>
      </c>
      <c r="C63" s="26">
        <v>2.8078703703703703E-2</v>
      </c>
      <c r="D63" s="25" t="s">
        <v>140</v>
      </c>
      <c r="E63" s="19" t="s">
        <v>23</v>
      </c>
      <c r="F63" s="25" t="s">
        <v>24</v>
      </c>
      <c r="G63" s="25" t="s">
        <v>24</v>
      </c>
      <c r="H63" s="25" t="s">
        <v>55</v>
      </c>
      <c r="I63" s="25">
        <v>251</v>
      </c>
      <c r="J63" s="25" t="s">
        <v>33</v>
      </c>
      <c r="K63" s="25">
        <v>53</v>
      </c>
    </row>
    <row r="64" spans="1:11" x14ac:dyDescent="0.25">
      <c r="A64" s="2">
        <v>57</v>
      </c>
      <c r="B64" s="2">
        <v>279</v>
      </c>
      <c r="C64" s="26">
        <v>2.809027777777778E-2</v>
      </c>
      <c r="D64" s="25" t="s">
        <v>141</v>
      </c>
      <c r="E64" s="19" t="s">
        <v>136</v>
      </c>
      <c r="F64" s="25" t="s">
        <v>137</v>
      </c>
      <c r="G64" s="25" t="s">
        <v>78</v>
      </c>
      <c r="H64" s="25" t="s">
        <v>55</v>
      </c>
      <c r="I64" s="25">
        <v>250</v>
      </c>
      <c r="J64" s="25" t="s">
        <v>33</v>
      </c>
      <c r="K64" s="25">
        <v>54</v>
      </c>
    </row>
    <row r="65" spans="1:11" x14ac:dyDescent="0.25">
      <c r="A65" s="2">
        <v>58</v>
      </c>
      <c r="B65" s="2">
        <v>728</v>
      </c>
      <c r="C65" s="26">
        <v>2.8206018518518519E-2</v>
      </c>
      <c r="D65" s="25" t="s">
        <v>142</v>
      </c>
      <c r="E65" s="19" t="s">
        <v>70</v>
      </c>
      <c r="F65" s="25" t="s">
        <v>71</v>
      </c>
      <c r="G65" s="25" t="s">
        <v>37</v>
      </c>
      <c r="H65" s="25" t="s">
        <v>20</v>
      </c>
      <c r="I65" s="25">
        <v>249</v>
      </c>
      <c r="J65" s="25" t="s">
        <v>143</v>
      </c>
      <c r="K65" s="25">
        <v>55</v>
      </c>
    </row>
    <row r="66" spans="1:11" x14ac:dyDescent="0.25">
      <c r="A66" s="2">
        <v>59</v>
      </c>
      <c r="B66" s="2">
        <v>730</v>
      </c>
      <c r="C66" s="26">
        <v>2.8333333333333332E-2</v>
      </c>
      <c r="D66" s="25" t="s">
        <v>144</v>
      </c>
      <c r="E66" s="19" t="s">
        <v>23</v>
      </c>
      <c r="F66" s="25" t="s">
        <v>24</v>
      </c>
      <c r="G66" s="25" t="s">
        <v>24</v>
      </c>
      <c r="H66" s="25" t="s">
        <v>55</v>
      </c>
      <c r="I66" s="25">
        <v>248</v>
      </c>
      <c r="J66" s="25" t="s">
        <v>94</v>
      </c>
      <c r="K66" s="25">
        <v>56</v>
      </c>
    </row>
    <row r="67" spans="1:11" x14ac:dyDescent="0.25">
      <c r="A67" s="2">
        <v>60</v>
      </c>
      <c r="B67" s="2">
        <v>135</v>
      </c>
      <c r="C67" s="26">
        <v>2.836805555555556E-2</v>
      </c>
      <c r="D67" s="25" t="s">
        <v>145</v>
      </c>
      <c r="E67" s="19" t="s">
        <v>126</v>
      </c>
      <c r="F67" s="25" t="s">
        <v>127</v>
      </c>
      <c r="G67" s="25" t="s">
        <v>127</v>
      </c>
      <c r="H67" s="25" t="s">
        <v>57</v>
      </c>
      <c r="I67" s="25">
        <v>247</v>
      </c>
      <c r="J67" s="25" t="s">
        <v>58</v>
      </c>
      <c r="K67" s="25">
        <v>57</v>
      </c>
    </row>
    <row r="68" spans="1:11" x14ac:dyDescent="0.25">
      <c r="A68" s="2">
        <v>61</v>
      </c>
      <c r="B68" s="2">
        <v>709</v>
      </c>
      <c r="C68" s="26">
        <v>2.8495370370370369E-2</v>
      </c>
      <c r="D68" s="25" t="s">
        <v>146</v>
      </c>
      <c r="E68" s="19" t="s">
        <v>126</v>
      </c>
      <c r="F68" s="25" t="s">
        <v>127</v>
      </c>
      <c r="G68" s="25" t="s">
        <v>127</v>
      </c>
      <c r="H68" s="25" t="s">
        <v>57</v>
      </c>
      <c r="I68" s="25">
        <v>246</v>
      </c>
      <c r="J68" s="25" t="s">
        <v>92</v>
      </c>
      <c r="K68" s="25">
        <v>58</v>
      </c>
    </row>
    <row r="69" spans="1:11" x14ac:dyDescent="0.25">
      <c r="A69" s="2">
        <v>62</v>
      </c>
      <c r="B69" s="2">
        <v>554</v>
      </c>
      <c r="C69" s="26">
        <v>2.8530092592592593E-2</v>
      </c>
      <c r="D69" s="25" t="s">
        <v>147</v>
      </c>
      <c r="E69" s="19" t="s">
        <v>39</v>
      </c>
      <c r="F69" s="25" t="s">
        <v>40</v>
      </c>
      <c r="G69" s="25" t="s">
        <v>40</v>
      </c>
      <c r="H69" s="25" t="s">
        <v>148</v>
      </c>
      <c r="I69" s="25">
        <v>197</v>
      </c>
      <c r="J69" s="25" t="s">
        <v>149</v>
      </c>
      <c r="K69" s="25">
        <v>59</v>
      </c>
    </row>
    <row r="70" spans="1:11" x14ac:dyDescent="0.25">
      <c r="A70" s="2">
        <v>63</v>
      </c>
      <c r="B70" s="2">
        <v>53</v>
      </c>
      <c r="C70" s="26">
        <v>2.8587962962962964E-2</v>
      </c>
      <c r="D70" s="25" t="s">
        <v>150</v>
      </c>
      <c r="E70" s="19" t="s">
        <v>23</v>
      </c>
      <c r="F70" s="25" t="s">
        <v>24</v>
      </c>
      <c r="G70" s="25" t="s">
        <v>24</v>
      </c>
      <c r="H70" s="25" t="s">
        <v>25</v>
      </c>
      <c r="I70" s="25">
        <v>245</v>
      </c>
      <c r="J70" s="25" t="s">
        <v>99</v>
      </c>
      <c r="K70" s="25">
        <v>60</v>
      </c>
    </row>
    <row r="71" spans="1:11" x14ac:dyDescent="0.25">
      <c r="A71" s="2">
        <v>64</v>
      </c>
      <c r="B71" s="2">
        <v>604</v>
      </c>
      <c r="C71" s="26">
        <v>2.8645833333333332E-2</v>
      </c>
      <c r="D71" s="25" t="s">
        <v>151</v>
      </c>
      <c r="E71" s="19" t="s">
        <v>80</v>
      </c>
      <c r="F71" s="25" t="s">
        <v>81</v>
      </c>
      <c r="G71" s="25" t="s">
        <v>82</v>
      </c>
      <c r="H71" s="25" t="s">
        <v>67</v>
      </c>
      <c r="I71" s="25">
        <v>244</v>
      </c>
      <c r="J71" s="25" t="s">
        <v>92</v>
      </c>
      <c r="K71" s="25">
        <v>61</v>
      </c>
    </row>
    <row r="72" spans="1:11" x14ac:dyDescent="0.25">
      <c r="A72" s="2">
        <v>65</v>
      </c>
      <c r="B72" s="2">
        <v>693</v>
      </c>
      <c r="C72" s="26">
        <v>2.8715277777777781E-2</v>
      </c>
      <c r="D72" s="25" t="s">
        <v>152</v>
      </c>
      <c r="E72" s="19" t="s">
        <v>23</v>
      </c>
      <c r="F72" s="25" t="s">
        <v>24</v>
      </c>
      <c r="G72" s="25" t="s">
        <v>24</v>
      </c>
      <c r="H72" s="25" t="s">
        <v>25</v>
      </c>
      <c r="I72" s="25">
        <v>243</v>
      </c>
      <c r="J72" s="25" t="s">
        <v>143</v>
      </c>
      <c r="K72" s="25">
        <v>62</v>
      </c>
    </row>
    <row r="73" spans="1:11" x14ac:dyDescent="0.25">
      <c r="A73" s="2">
        <v>66</v>
      </c>
      <c r="B73" s="2">
        <v>34</v>
      </c>
      <c r="C73" s="26">
        <v>2.883101851851852E-2</v>
      </c>
      <c r="D73" s="25" t="s">
        <v>153</v>
      </c>
      <c r="E73" s="19" t="s">
        <v>23</v>
      </c>
      <c r="F73" s="25" t="s">
        <v>24</v>
      </c>
      <c r="G73" s="25" t="s">
        <v>24</v>
      </c>
      <c r="H73" s="25" t="s">
        <v>73</v>
      </c>
      <c r="I73" s="25">
        <v>242</v>
      </c>
      <c r="J73" s="25" t="s">
        <v>124</v>
      </c>
      <c r="K73" s="25">
        <v>63</v>
      </c>
    </row>
    <row r="74" spans="1:11" x14ac:dyDescent="0.25">
      <c r="A74" s="2">
        <v>67</v>
      </c>
      <c r="B74" s="2">
        <v>142</v>
      </c>
      <c r="C74" s="26">
        <v>2.8888888888888891E-2</v>
      </c>
      <c r="D74" s="25" t="s">
        <v>154</v>
      </c>
      <c r="E74" s="19" t="s">
        <v>126</v>
      </c>
      <c r="F74" s="25" t="s">
        <v>127</v>
      </c>
      <c r="G74" s="25" t="s">
        <v>127</v>
      </c>
      <c r="H74" s="25" t="s">
        <v>73</v>
      </c>
      <c r="I74" s="25">
        <v>241</v>
      </c>
      <c r="J74" s="25" t="s">
        <v>74</v>
      </c>
      <c r="K74" s="25">
        <v>64</v>
      </c>
    </row>
    <row r="75" spans="1:11" x14ac:dyDescent="0.25">
      <c r="A75" s="2">
        <v>68</v>
      </c>
      <c r="B75" s="2">
        <v>167</v>
      </c>
      <c r="C75" s="26">
        <v>2.8946759259259255E-2</v>
      </c>
      <c r="D75" s="25" t="s">
        <v>155</v>
      </c>
      <c r="E75" s="19" t="s">
        <v>156</v>
      </c>
      <c r="F75" s="25" t="s">
        <v>157</v>
      </c>
      <c r="G75" s="25" t="s">
        <v>157</v>
      </c>
      <c r="H75" s="25" t="s">
        <v>158</v>
      </c>
      <c r="I75" s="25">
        <v>196</v>
      </c>
      <c r="J75" s="25" t="s">
        <v>159</v>
      </c>
      <c r="K75" s="25">
        <v>65</v>
      </c>
    </row>
    <row r="76" spans="1:11" x14ac:dyDescent="0.25">
      <c r="A76" s="2">
        <v>69</v>
      </c>
      <c r="B76" s="2">
        <v>513</v>
      </c>
      <c r="C76" s="26">
        <v>2.8993055555555553E-2</v>
      </c>
      <c r="D76" s="25" t="s">
        <v>160</v>
      </c>
      <c r="E76" s="19" t="s">
        <v>49</v>
      </c>
      <c r="F76" s="25" t="s">
        <v>50</v>
      </c>
      <c r="G76" s="25" t="s">
        <v>51</v>
      </c>
      <c r="H76" s="25" t="s">
        <v>20</v>
      </c>
      <c r="I76" s="25">
        <v>240</v>
      </c>
      <c r="J76" s="25" t="s">
        <v>143</v>
      </c>
      <c r="K76" s="25">
        <v>66</v>
      </c>
    </row>
    <row r="77" spans="1:11" x14ac:dyDescent="0.25">
      <c r="A77" s="2">
        <v>70</v>
      </c>
      <c r="B77" s="2">
        <v>98</v>
      </c>
      <c r="C77" s="26">
        <v>2.9085648148148149E-2</v>
      </c>
      <c r="D77" s="25" t="s">
        <v>161</v>
      </c>
      <c r="E77" s="19" t="s">
        <v>162</v>
      </c>
      <c r="F77" s="25" t="s">
        <v>163</v>
      </c>
      <c r="G77" s="25" t="s">
        <v>163</v>
      </c>
      <c r="H77" s="25" t="s">
        <v>148</v>
      </c>
      <c r="I77" s="25">
        <v>195</v>
      </c>
      <c r="J77" s="25" t="s">
        <v>102</v>
      </c>
      <c r="K77" s="25">
        <v>67</v>
      </c>
    </row>
    <row r="78" spans="1:11" x14ac:dyDescent="0.25">
      <c r="A78" s="2">
        <v>71</v>
      </c>
      <c r="B78" s="2">
        <v>73</v>
      </c>
      <c r="C78" s="26">
        <v>2.9143518518518517E-2</v>
      </c>
      <c r="D78" s="25" t="s">
        <v>164</v>
      </c>
      <c r="E78" s="19" t="s">
        <v>23</v>
      </c>
      <c r="F78" s="25" t="s">
        <v>24</v>
      </c>
      <c r="G78" s="25" t="s">
        <v>24</v>
      </c>
      <c r="H78" s="25" t="s">
        <v>67</v>
      </c>
      <c r="I78" s="25">
        <v>239</v>
      </c>
      <c r="J78" s="25" t="s">
        <v>122</v>
      </c>
      <c r="K78" s="25">
        <v>68</v>
      </c>
    </row>
    <row r="79" spans="1:11" x14ac:dyDescent="0.25">
      <c r="A79" s="2">
        <v>72</v>
      </c>
      <c r="B79" s="2">
        <v>682</v>
      </c>
      <c r="C79" s="26">
        <v>2.9189814814814811E-2</v>
      </c>
      <c r="D79" s="25" t="s">
        <v>165</v>
      </c>
      <c r="E79" s="19" t="s">
        <v>76</v>
      </c>
      <c r="F79" s="25" t="s">
        <v>77</v>
      </c>
      <c r="G79" s="25" t="s">
        <v>78</v>
      </c>
      <c r="H79" s="25" t="s">
        <v>55</v>
      </c>
      <c r="I79" s="25">
        <v>238</v>
      </c>
      <c r="J79" s="25" t="s">
        <v>94</v>
      </c>
      <c r="K79" s="25">
        <v>69</v>
      </c>
    </row>
    <row r="80" spans="1:11" x14ac:dyDescent="0.25">
      <c r="A80" s="2">
        <v>73</v>
      </c>
      <c r="B80" s="2">
        <v>221</v>
      </c>
      <c r="C80" s="26">
        <v>2.9236111111111112E-2</v>
      </c>
      <c r="D80" s="25" t="s">
        <v>166</v>
      </c>
      <c r="E80" s="19" t="s">
        <v>70</v>
      </c>
      <c r="F80" s="25" t="s">
        <v>71</v>
      </c>
      <c r="G80" s="25" t="s">
        <v>37</v>
      </c>
      <c r="H80" s="25" t="s">
        <v>32</v>
      </c>
      <c r="I80" s="25">
        <v>237</v>
      </c>
      <c r="J80" s="25" t="s">
        <v>33</v>
      </c>
      <c r="K80" s="25">
        <v>70</v>
      </c>
    </row>
    <row r="81" spans="1:11" x14ac:dyDescent="0.25">
      <c r="A81" s="2">
        <v>74</v>
      </c>
      <c r="B81" s="2">
        <v>353</v>
      </c>
      <c r="C81" s="26">
        <v>2.9305555555555557E-2</v>
      </c>
      <c r="D81" s="25" t="s">
        <v>167</v>
      </c>
      <c r="E81" s="19" t="s">
        <v>89</v>
      </c>
      <c r="F81" s="25" t="s">
        <v>90</v>
      </c>
      <c r="G81" s="25" t="s">
        <v>90</v>
      </c>
      <c r="H81" s="25" t="s">
        <v>129</v>
      </c>
      <c r="I81" s="25">
        <v>194</v>
      </c>
      <c r="J81" s="25" t="s">
        <v>130</v>
      </c>
      <c r="K81" s="25">
        <v>71</v>
      </c>
    </row>
    <row r="82" spans="1:11" x14ac:dyDescent="0.25">
      <c r="A82" s="2">
        <v>75</v>
      </c>
      <c r="B82" s="2">
        <v>175</v>
      </c>
      <c r="C82" s="26">
        <v>2.9386574074074075E-2</v>
      </c>
      <c r="D82" s="25" t="s">
        <v>168</v>
      </c>
      <c r="E82" s="19" t="s">
        <v>156</v>
      </c>
      <c r="F82" s="25" t="s">
        <v>157</v>
      </c>
      <c r="G82" s="25" t="s">
        <v>157</v>
      </c>
      <c r="H82" s="25" t="s">
        <v>67</v>
      </c>
      <c r="I82" s="25">
        <v>236</v>
      </c>
      <c r="J82" s="25" t="s">
        <v>58</v>
      </c>
      <c r="K82" s="25">
        <v>72</v>
      </c>
    </row>
    <row r="83" spans="1:11" x14ac:dyDescent="0.25">
      <c r="A83" s="2">
        <v>76</v>
      </c>
      <c r="B83" s="2">
        <v>80</v>
      </c>
      <c r="C83" s="26">
        <v>2.9409722222222223E-2</v>
      </c>
      <c r="D83" s="25" t="s">
        <v>169</v>
      </c>
      <c r="E83" s="19" t="s">
        <v>23</v>
      </c>
      <c r="F83" s="25" t="s">
        <v>24</v>
      </c>
      <c r="G83" s="25" t="s">
        <v>24</v>
      </c>
      <c r="H83" s="25" t="s">
        <v>55</v>
      </c>
      <c r="I83" s="25">
        <v>235</v>
      </c>
      <c r="J83" s="25" t="s">
        <v>115</v>
      </c>
      <c r="K83" s="25">
        <v>73</v>
      </c>
    </row>
    <row r="84" spans="1:11" x14ac:dyDescent="0.25">
      <c r="A84" s="2">
        <v>77</v>
      </c>
      <c r="B84" s="2">
        <v>451</v>
      </c>
      <c r="C84" s="26">
        <v>2.9456018518518517E-2</v>
      </c>
      <c r="D84" s="25" t="s">
        <v>170</v>
      </c>
      <c r="E84" s="19" t="s">
        <v>30</v>
      </c>
      <c r="F84" s="25" t="s">
        <v>31</v>
      </c>
      <c r="G84" s="25" t="s">
        <v>31</v>
      </c>
      <c r="H84" s="25" t="s">
        <v>101</v>
      </c>
      <c r="I84" s="25">
        <v>193</v>
      </c>
      <c r="J84" s="25" t="s">
        <v>102</v>
      </c>
      <c r="K84" s="25">
        <v>74</v>
      </c>
    </row>
    <row r="85" spans="1:11" x14ac:dyDescent="0.25">
      <c r="A85" s="2">
        <v>78</v>
      </c>
      <c r="B85" s="2">
        <v>574</v>
      </c>
      <c r="C85" s="26">
        <v>2.946759259259259E-2</v>
      </c>
      <c r="D85" s="25" t="s">
        <v>171</v>
      </c>
      <c r="E85" s="19" t="s">
        <v>39</v>
      </c>
      <c r="F85" s="25" t="s">
        <v>40</v>
      </c>
      <c r="G85" s="25" t="s">
        <v>40</v>
      </c>
      <c r="H85" s="25" t="s">
        <v>172</v>
      </c>
      <c r="I85" s="25">
        <v>192</v>
      </c>
      <c r="J85" s="25" t="s">
        <v>159</v>
      </c>
      <c r="K85" s="25">
        <v>75</v>
      </c>
    </row>
    <row r="86" spans="1:11" x14ac:dyDescent="0.25">
      <c r="A86" s="2">
        <v>79</v>
      </c>
      <c r="B86" s="2">
        <v>366</v>
      </c>
      <c r="C86" s="26">
        <v>2.9525462962962962E-2</v>
      </c>
      <c r="D86" s="25" t="s">
        <v>173</v>
      </c>
      <c r="E86" s="19" t="s">
        <v>42</v>
      </c>
      <c r="F86" s="25" t="s">
        <v>43</v>
      </c>
      <c r="G86" s="25" t="s">
        <v>43</v>
      </c>
      <c r="H86" s="25" t="s">
        <v>20</v>
      </c>
      <c r="I86" s="25">
        <v>234</v>
      </c>
      <c r="J86" s="25" t="s">
        <v>84</v>
      </c>
      <c r="K86" s="25">
        <v>76</v>
      </c>
    </row>
    <row r="87" spans="1:11" x14ac:dyDescent="0.25">
      <c r="A87" s="2">
        <v>80</v>
      </c>
      <c r="B87" s="2">
        <v>39</v>
      </c>
      <c r="C87" s="26">
        <v>2.9548611111111109E-2</v>
      </c>
      <c r="D87" s="25" t="s">
        <v>174</v>
      </c>
      <c r="E87" s="19" t="s">
        <v>23</v>
      </c>
      <c r="F87" s="25" t="s">
        <v>24</v>
      </c>
      <c r="G87" s="25" t="s">
        <v>24</v>
      </c>
      <c r="H87" s="25" t="s">
        <v>73</v>
      </c>
      <c r="I87" s="25">
        <v>233</v>
      </c>
      <c r="J87" s="25" t="s">
        <v>175</v>
      </c>
      <c r="K87" s="25">
        <v>77</v>
      </c>
    </row>
    <row r="88" spans="1:11" x14ac:dyDescent="0.25">
      <c r="A88" s="2">
        <v>81</v>
      </c>
      <c r="B88" s="2">
        <v>716</v>
      </c>
      <c r="C88" s="26">
        <v>2.9571759259259259E-2</v>
      </c>
      <c r="D88" s="25" t="s">
        <v>176</v>
      </c>
      <c r="E88" s="19" t="s">
        <v>76</v>
      </c>
      <c r="F88" s="25" t="s">
        <v>77</v>
      </c>
      <c r="G88" s="25" t="s">
        <v>78</v>
      </c>
      <c r="H88" s="25" t="s">
        <v>67</v>
      </c>
      <c r="I88" s="25">
        <v>232</v>
      </c>
      <c r="J88" s="25" t="s">
        <v>122</v>
      </c>
      <c r="K88" s="25">
        <v>78</v>
      </c>
    </row>
    <row r="89" spans="1:11" x14ac:dyDescent="0.25">
      <c r="A89" s="2">
        <v>82</v>
      </c>
      <c r="B89" s="2">
        <v>452</v>
      </c>
      <c r="C89" s="26">
        <v>2.9583333333333336E-2</v>
      </c>
      <c r="D89" s="25" t="s">
        <v>177</v>
      </c>
      <c r="E89" s="19" t="s">
        <v>30</v>
      </c>
      <c r="F89" s="25" t="s">
        <v>31</v>
      </c>
      <c r="G89" s="25" t="s">
        <v>31</v>
      </c>
      <c r="H89" s="25" t="s">
        <v>73</v>
      </c>
      <c r="I89" s="25">
        <v>231</v>
      </c>
      <c r="J89" s="25" t="s">
        <v>74</v>
      </c>
      <c r="K89" s="25">
        <v>79</v>
      </c>
    </row>
    <row r="90" spans="1:11" x14ac:dyDescent="0.25">
      <c r="A90" s="2">
        <v>83</v>
      </c>
      <c r="B90" s="2">
        <v>29</v>
      </c>
      <c r="C90" s="26">
        <v>2.960648148148148E-2</v>
      </c>
      <c r="D90" s="25" t="s">
        <v>178</v>
      </c>
      <c r="E90" s="19" t="s">
        <v>23</v>
      </c>
      <c r="F90" s="25" t="s">
        <v>24</v>
      </c>
      <c r="G90" s="25" t="s">
        <v>24</v>
      </c>
      <c r="H90" s="25" t="s">
        <v>73</v>
      </c>
      <c r="I90" s="25">
        <v>230</v>
      </c>
      <c r="J90" s="25" t="s">
        <v>179</v>
      </c>
      <c r="K90" s="25">
        <v>80</v>
      </c>
    </row>
    <row r="91" spans="1:11" x14ac:dyDescent="0.25">
      <c r="A91" s="2">
        <v>84</v>
      </c>
      <c r="B91" s="2">
        <v>158</v>
      </c>
      <c r="C91" s="26">
        <v>2.9629629629629627E-2</v>
      </c>
      <c r="D91" s="25" t="s">
        <v>180</v>
      </c>
      <c r="E91" s="19" t="s">
        <v>156</v>
      </c>
      <c r="F91" s="25" t="s">
        <v>157</v>
      </c>
      <c r="G91" s="25" t="s">
        <v>157</v>
      </c>
      <c r="H91" s="25" t="s">
        <v>20</v>
      </c>
      <c r="I91" s="25">
        <v>229</v>
      </c>
      <c r="J91" s="25" t="s">
        <v>21</v>
      </c>
      <c r="K91" s="25">
        <v>81</v>
      </c>
    </row>
    <row r="92" spans="1:11" x14ac:dyDescent="0.25">
      <c r="A92" s="2">
        <v>85</v>
      </c>
      <c r="B92" s="2">
        <v>286</v>
      </c>
      <c r="C92" s="26">
        <v>2.9675925925925925E-2</v>
      </c>
      <c r="D92" s="25" t="s">
        <v>181</v>
      </c>
      <c r="E92" s="19" t="s">
        <v>45</v>
      </c>
      <c r="F92" s="25" t="s">
        <v>46</v>
      </c>
      <c r="G92" s="25" t="s">
        <v>46</v>
      </c>
      <c r="H92" s="25" t="s">
        <v>182</v>
      </c>
      <c r="I92" s="25">
        <v>228</v>
      </c>
      <c r="J92" s="25" t="s">
        <v>74</v>
      </c>
      <c r="K92" s="25">
        <v>82</v>
      </c>
    </row>
    <row r="93" spans="1:11" x14ac:dyDescent="0.25">
      <c r="A93" s="2">
        <v>86</v>
      </c>
      <c r="B93" s="2">
        <v>396</v>
      </c>
      <c r="C93" s="26">
        <v>2.97337962962963E-2</v>
      </c>
      <c r="D93" s="25" t="s">
        <v>183</v>
      </c>
      <c r="E93" s="19" t="s">
        <v>65</v>
      </c>
      <c r="F93" s="25" t="s">
        <v>66</v>
      </c>
      <c r="G93" s="25" t="s">
        <v>66</v>
      </c>
      <c r="H93" s="25" t="s">
        <v>73</v>
      </c>
      <c r="I93" s="25">
        <v>227</v>
      </c>
      <c r="J93" s="25" t="s">
        <v>74</v>
      </c>
      <c r="K93" s="25">
        <v>83</v>
      </c>
    </row>
    <row r="94" spans="1:11" x14ac:dyDescent="0.25">
      <c r="A94" s="2">
        <v>87</v>
      </c>
      <c r="B94" s="2">
        <v>269</v>
      </c>
      <c r="C94" s="26">
        <v>2.9791666666666664E-2</v>
      </c>
      <c r="D94" s="25" t="s">
        <v>184</v>
      </c>
      <c r="E94" s="19" t="s">
        <v>136</v>
      </c>
      <c r="F94" s="25" t="s">
        <v>137</v>
      </c>
      <c r="G94" s="25" t="s">
        <v>78</v>
      </c>
      <c r="H94" s="25" t="s">
        <v>57</v>
      </c>
      <c r="I94" s="25">
        <v>226</v>
      </c>
      <c r="J94" s="25" t="s">
        <v>115</v>
      </c>
      <c r="K94" s="25">
        <v>84</v>
      </c>
    </row>
    <row r="95" spans="1:11" x14ac:dyDescent="0.25">
      <c r="A95" s="2">
        <v>88</v>
      </c>
      <c r="B95" s="2">
        <v>671</v>
      </c>
      <c r="C95" s="26">
        <v>2.9826388888888892E-2</v>
      </c>
      <c r="D95" s="25" t="s">
        <v>185</v>
      </c>
      <c r="E95" s="19" t="s">
        <v>76</v>
      </c>
      <c r="F95" s="25" t="s">
        <v>77</v>
      </c>
      <c r="G95" s="25" t="s">
        <v>78</v>
      </c>
      <c r="H95" s="25" t="s">
        <v>55</v>
      </c>
      <c r="I95" s="25">
        <v>225</v>
      </c>
      <c r="J95" s="25" t="s">
        <v>21</v>
      </c>
      <c r="K95" s="25">
        <v>85</v>
      </c>
    </row>
    <row r="96" spans="1:11" x14ac:dyDescent="0.25">
      <c r="A96" s="2">
        <v>89</v>
      </c>
      <c r="B96" s="2">
        <v>651</v>
      </c>
      <c r="C96" s="26">
        <v>2.9837962962962965E-2</v>
      </c>
      <c r="D96" s="25" t="s">
        <v>186</v>
      </c>
      <c r="E96" s="19" t="s">
        <v>86</v>
      </c>
      <c r="F96" s="25" t="s">
        <v>87</v>
      </c>
      <c r="G96" s="25" t="s">
        <v>82</v>
      </c>
      <c r="H96" s="25" t="s">
        <v>57</v>
      </c>
      <c r="I96" s="25">
        <v>224</v>
      </c>
      <c r="J96" s="25" t="s">
        <v>122</v>
      </c>
      <c r="K96" s="25">
        <v>86</v>
      </c>
    </row>
    <row r="97" spans="1:11" x14ac:dyDescent="0.25">
      <c r="A97" s="2">
        <v>90</v>
      </c>
      <c r="B97" s="2">
        <v>613</v>
      </c>
      <c r="C97" s="26">
        <v>2.990740740740741E-2</v>
      </c>
      <c r="D97" s="25" t="s">
        <v>187</v>
      </c>
      <c r="E97" s="19" t="s">
        <v>86</v>
      </c>
      <c r="F97" s="25" t="s">
        <v>87</v>
      </c>
      <c r="G97" s="25" t="s">
        <v>82</v>
      </c>
      <c r="H97" s="25" t="s">
        <v>73</v>
      </c>
      <c r="I97" s="25">
        <v>223</v>
      </c>
      <c r="J97" s="25" t="s">
        <v>33</v>
      </c>
      <c r="K97" s="25">
        <v>87</v>
      </c>
    </row>
    <row r="98" spans="1:11" x14ac:dyDescent="0.25">
      <c r="A98" s="2">
        <v>91</v>
      </c>
      <c r="B98" s="2">
        <v>59</v>
      </c>
      <c r="C98" s="26">
        <v>3.0000000000000002E-2</v>
      </c>
      <c r="D98" s="25" t="s">
        <v>188</v>
      </c>
      <c r="E98" s="19" t="s">
        <v>23</v>
      </c>
      <c r="F98" s="25" t="s">
        <v>24</v>
      </c>
      <c r="G98" s="25" t="s">
        <v>24</v>
      </c>
      <c r="H98" s="25" t="s">
        <v>158</v>
      </c>
      <c r="I98" s="25">
        <v>191</v>
      </c>
      <c r="J98" s="25" t="s">
        <v>159</v>
      </c>
      <c r="K98" s="25">
        <v>88</v>
      </c>
    </row>
    <row r="99" spans="1:11" x14ac:dyDescent="0.25">
      <c r="A99" s="2">
        <v>92</v>
      </c>
      <c r="B99" s="2">
        <v>229</v>
      </c>
      <c r="C99" s="26">
        <v>3.006944444444444E-2</v>
      </c>
      <c r="D99" s="25" t="s">
        <v>189</v>
      </c>
      <c r="E99" s="19" t="s">
        <v>70</v>
      </c>
      <c r="F99" s="25" t="s">
        <v>71</v>
      </c>
      <c r="G99" s="25" t="s">
        <v>37</v>
      </c>
      <c r="H99" s="25" t="s">
        <v>67</v>
      </c>
      <c r="I99" s="25">
        <v>222</v>
      </c>
      <c r="J99" s="25" t="s">
        <v>122</v>
      </c>
      <c r="K99" s="25">
        <v>89</v>
      </c>
    </row>
    <row r="100" spans="1:11" x14ac:dyDescent="0.25">
      <c r="A100" s="2">
        <v>93</v>
      </c>
      <c r="B100" s="2">
        <v>93</v>
      </c>
      <c r="C100" s="26">
        <v>3.0081018518518521E-2</v>
      </c>
      <c r="D100" s="25" t="s">
        <v>190</v>
      </c>
      <c r="E100" s="19" t="s">
        <v>162</v>
      </c>
      <c r="F100" s="25" t="s">
        <v>163</v>
      </c>
      <c r="G100" s="25" t="s">
        <v>163</v>
      </c>
      <c r="H100" s="25" t="s">
        <v>172</v>
      </c>
      <c r="I100" s="25">
        <v>190</v>
      </c>
      <c r="J100" s="25" t="s">
        <v>159</v>
      </c>
      <c r="K100" s="25">
        <v>90</v>
      </c>
    </row>
    <row r="101" spans="1:11" x14ac:dyDescent="0.25">
      <c r="A101" s="2">
        <v>94</v>
      </c>
      <c r="B101" s="2">
        <v>577</v>
      </c>
      <c r="C101" s="26">
        <v>3.0127314814814815E-2</v>
      </c>
      <c r="D101" s="25" t="s">
        <v>191</v>
      </c>
      <c r="E101" s="19" t="s">
        <v>39</v>
      </c>
      <c r="F101" s="25" t="s">
        <v>40</v>
      </c>
      <c r="G101" s="25" t="s">
        <v>40</v>
      </c>
      <c r="H101" s="25" t="s">
        <v>32</v>
      </c>
      <c r="I101" s="25">
        <v>221</v>
      </c>
      <c r="J101" s="25" t="s">
        <v>60</v>
      </c>
      <c r="K101" s="25">
        <v>91</v>
      </c>
    </row>
    <row r="102" spans="1:11" x14ac:dyDescent="0.25">
      <c r="A102" s="2">
        <v>95</v>
      </c>
      <c r="B102" s="2">
        <v>219</v>
      </c>
      <c r="C102" s="26">
        <v>3.0150462962962962E-2</v>
      </c>
      <c r="D102" s="25" t="s">
        <v>192</v>
      </c>
      <c r="E102" s="19" t="s">
        <v>70</v>
      </c>
      <c r="F102" s="25" t="s">
        <v>71</v>
      </c>
      <c r="G102" s="25" t="s">
        <v>37</v>
      </c>
      <c r="H102" s="25" t="s">
        <v>172</v>
      </c>
      <c r="I102" s="25">
        <v>189</v>
      </c>
      <c r="J102" s="25" t="s">
        <v>159</v>
      </c>
      <c r="K102" s="25">
        <v>92</v>
      </c>
    </row>
    <row r="103" spans="1:11" x14ac:dyDescent="0.25">
      <c r="A103" s="2">
        <v>96</v>
      </c>
      <c r="B103" s="2">
        <v>496</v>
      </c>
      <c r="C103" s="26">
        <v>3.0335648148148143E-2</v>
      </c>
      <c r="D103" s="25" t="s">
        <v>193</v>
      </c>
      <c r="E103" s="19" t="s">
        <v>49</v>
      </c>
      <c r="F103" s="25" t="s">
        <v>50</v>
      </c>
      <c r="G103" s="25" t="s">
        <v>51</v>
      </c>
      <c r="H103" s="25" t="s">
        <v>57</v>
      </c>
      <c r="I103" s="25">
        <v>220</v>
      </c>
      <c r="J103" s="25" t="s">
        <v>33</v>
      </c>
      <c r="K103" s="25">
        <v>93</v>
      </c>
    </row>
    <row r="104" spans="1:11" x14ac:dyDescent="0.25">
      <c r="A104" s="2">
        <v>97</v>
      </c>
      <c r="B104" s="2">
        <v>702</v>
      </c>
      <c r="C104" s="26">
        <v>3.0381944444444444E-2</v>
      </c>
      <c r="D104" s="25" t="s">
        <v>194</v>
      </c>
      <c r="E104" s="19" t="s">
        <v>39</v>
      </c>
      <c r="F104" s="25" t="s">
        <v>40</v>
      </c>
      <c r="G104" s="25" t="s">
        <v>40</v>
      </c>
      <c r="H104" s="25" t="s">
        <v>158</v>
      </c>
      <c r="I104" s="25">
        <v>188</v>
      </c>
      <c r="J104" s="25" t="s">
        <v>195</v>
      </c>
      <c r="K104" s="25">
        <v>94</v>
      </c>
    </row>
    <row r="105" spans="1:11" x14ac:dyDescent="0.25">
      <c r="A105" s="2">
        <v>98</v>
      </c>
      <c r="B105" s="2">
        <v>629</v>
      </c>
      <c r="C105" s="26">
        <v>3.0416666666666665E-2</v>
      </c>
      <c r="D105" s="25" t="s">
        <v>196</v>
      </c>
      <c r="E105" s="19" t="s">
        <v>86</v>
      </c>
      <c r="F105" s="25" t="s">
        <v>87</v>
      </c>
      <c r="G105" s="25" t="s">
        <v>82</v>
      </c>
      <c r="H105" s="25" t="s">
        <v>73</v>
      </c>
      <c r="I105" s="25">
        <v>219</v>
      </c>
      <c r="J105" s="25" t="s">
        <v>94</v>
      </c>
      <c r="K105" s="25">
        <v>95</v>
      </c>
    </row>
    <row r="106" spans="1:11" x14ac:dyDescent="0.25">
      <c r="A106" s="2">
        <v>99</v>
      </c>
      <c r="B106" s="2">
        <v>566</v>
      </c>
      <c r="C106" s="26">
        <v>3.0428240740740742E-2</v>
      </c>
      <c r="D106" s="25" t="s">
        <v>197</v>
      </c>
      <c r="E106" s="19" t="s">
        <v>39</v>
      </c>
      <c r="F106" s="25" t="s">
        <v>40</v>
      </c>
      <c r="G106" s="25" t="s">
        <v>40</v>
      </c>
      <c r="H106" s="25" t="s">
        <v>25</v>
      </c>
      <c r="I106" s="25">
        <v>218</v>
      </c>
      <c r="J106" s="25" t="s">
        <v>84</v>
      </c>
      <c r="K106" s="25">
        <v>96</v>
      </c>
    </row>
    <row r="107" spans="1:11" x14ac:dyDescent="0.25">
      <c r="A107" s="2">
        <v>100</v>
      </c>
      <c r="B107" s="2">
        <v>398</v>
      </c>
      <c r="C107" s="26">
        <v>3.0520833333333334E-2</v>
      </c>
      <c r="D107" s="25" t="s">
        <v>198</v>
      </c>
      <c r="E107" s="19" t="s">
        <v>65</v>
      </c>
      <c r="F107" s="25" t="s">
        <v>66</v>
      </c>
      <c r="G107" s="25" t="s">
        <v>66</v>
      </c>
      <c r="H107" s="25" t="s">
        <v>20</v>
      </c>
      <c r="I107" s="25">
        <v>217</v>
      </c>
      <c r="J107" s="25" t="s">
        <v>21</v>
      </c>
      <c r="K107" s="25">
        <v>97</v>
      </c>
    </row>
    <row r="108" spans="1:11" x14ac:dyDescent="0.25">
      <c r="A108" s="2">
        <v>101</v>
      </c>
      <c r="B108" s="2">
        <v>504</v>
      </c>
      <c r="C108" s="26">
        <v>3.0659722222222224E-2</v>
      </c>
      <c r="D108" s="25" t="s">
        <v>199</v>
      </c>
      <c r="E108" s="19" t="s">
        <v>49</v>
      </c>
      <c r="F108" s="25" t="s">
        <v>50</v>
      </c>
      <c r="G108" s="25" t="s">
        <v>51</v>
      </c>
      <c r="H108" s="25" t="s">
        <v>172</v>
      </c>
      <c r="I108" s="25">
        <v>187</v>
      </c>
      <c r="J108" s="25" t="s">
        <v>159</v>
      </c>
      <c r="K108" s="25">
        <v>98</v>
      </c>
    </row>
    <row r="109" spans="1:11" x14ac:dyDescent="0.25">
      <c r="A109" s="2">
        <v>102</v>
      </c>
      <c r="B109" s="2">
        <v>223</v>
      </c>
      <c r="C109" s="26">
        <v>3.0717592592592591E-2</v>
      </c>
      <c r="D109" s="25" t="s">
        <v>200</v>
      </c>
      <c r="E109" s="19" t="s">
        <v>70</v>
      </c>
      <c r="F109" s="25" t="s">
        <v>71</v>
      </c>
      <c r="G109" s="25" t="s">
        <v>37</v>
      </c>
      <c r="H109" s="25" t="s">
        <v>57</v>
      </c>
      <c r="I109" s="25">
        <v>216</v>
      </c>
      <c r="J109" s="25" t="s">
        <v>94</v>
      </c>
      <c r="K109" s="25">
        <v>99</v>
      </c>
    </row>
    <row r="110" spans="1:11" x14ac:dyDescent="0.25">
      <c r="A110" s="2">
        <v>103</v>
      </c>
      <c r="B110" s="2">
        <v>369</v>
      </c>
      <c r="C110" s="26">
        <v>3.0752314814814816E-2</v>
      </c>
      <c r="D110" s="25" t="s">
        <v>201</v>
      </c>
      <c r="E110" s="19" t="s">
        <v>42</v>
      </c>
      <c r="F110" s="25" t="s">
        <v>43</v>
      </c>
      <c r="G110" s="25" t="s">
        <v>43</v>
      </c>
      <c r="H110" s="25" t="s">
        <v>25</v>
      </c>
      <c r="I110" s="25">
        <v>215</v>
      </c>
      <c r="J110" s="25" t="s">
        <v>99</v>
      </c>
      <c r="K110" s="25">
        <v>100</v>
      </c>
    </row>
    <row r="111" spans="1:11" x14ac:dyDescent="0.25">
      <c r="A111" s="2">
        <v>104</v>
      </c>
      <c r="B111" s="2">
        <v>197</v>
      </c>
      <c r="C111" s="26">
        <v>3.0810185185185187E-2</v>
      </c>
      <c r="D111" s="25" t="s">
        <v>202</v>
      </c>
      <c r="E111" s="19" t="s">
        <v>156</v>
      </c>
      <c r="F111" s="25" t="s">
        <v>157</v>
      </c>
      <c r="G111" s="25" t="s">
        <v>157</v>
      </c>
      <c r="H111" s="25" t="s">
        <v>73</v>
      </c>
      <c r="I111" s="25">
        <v>214</v>
      </c>
      <c r="J111" s="25" t="s">
        <v>74</v>
      </c>
      <c r="K111" s="25">
        <v>101</v>
      </c>
    </row>
    <row r="112" spans="1:11" x14ac:dyDescent="0.25">
      <c r="A112" s="2">
        <v>105</v>
      </c>
      <c r="B112" s="2">
        <v>155</v>
      </c>
      <c r="C112" s="26">
        <v>3.096064814814815E-2</v>
      </c>
      <c r="D112" s="25" t="s">
        <v>203</v>
      </c>
      <c r="E112" s="19" t="s">
        <v>156</v>
      </c>
      <c r="F112" s="25" t="s">
        <v>157</v>
      </c>
      <c r="G112" s="25" t="s">
        <v>157</v>
      </c>
      <c r="H112" s="25" t="s">
        <v>73</v>
      </c>
      <c r="I112" s="25">
        <v>213</v>
      </c>
      <c r="J112" s="25" t="s">
        <v>124</v>
      </c>
      <c r="K112" s="25">
        <v>102</v>
      </c>
    </row>
    <row r="113" spans="1:11" x14ac:dyDescent="0.25">
      <c r="A113" s="2">
        <v>106</v>
      </c>
      <c r="B113" s="2">
        <v>40</v>
      </c>
      <c r="C113" s="26">
        <v>3.0972222222222224E-2</v>
      </c>
      <c r="D113" s="25" t="s">
        <v>204</v>
      </c>
      <c r="E113" s="19" t="s">
        <v>23</v>
      </c>
      <c r="F113" s="25" t="s">
        <v>24</v>
      </c>
      <c r="G113" s="25" t="s">
        <v>24</v>
      </c>
      <c r="H113" s="25" t="s">
        <v>101</v>
      </c>
      <c r="I113" s="25">
        <v>186</v>
      </c>
      <c r="J113" s="25" t="s">
        <v>102</v>
      </c>
      <c r="K113" s="25">
        <v>103</v>
      </c>
    </row>
    <row r="114" spans="1:11" x14ac:dyDescent="0.25">
      <c r="A114" s="2">
        <v>107</v>
      </c>
      <c r="B114" s="2">
        <v>647</v>
      </c>
      <c r="C114" s="26">
        <v>3.1018518518518515E-2</v>
      </c>
      <c r="D114" s="25" t="s">
        <v>205</v>
      </c>
      <c r="E114" s="19" t="s">
        <v>86</v>
      </c>
      <c r="F114" s="25" t="s">
        <v>87</v>
      </c>
      <c r="G114" s="25" t="s">
        <v>82</v>
      </c>
      <c r="H114" s="25" t="s">
        <v>172</v>
      </c>
      <c r="I114" s="25">
        <v>185</v>
      </c>
      <c r="J114" s="25" t="s">
        <v>159</v>
      </c>
      <c r="K114" s="25">
        <v>104</v>
      </c>
    </row>
    <row r="115" spans="1:11" x14ac:dyDescent="0.25">
      <c r="A115" s="2">
        <v>108</v>
      </c>
      <c r="B115" s="2">
        <v>384</v>
      </c>
      <c r="C115" s="26">
        <v>3.1111111111111107E-2</v>
      </c>
      <c r="D115" s="25" t="s">
        <v>206</v>
      </c>
      <c r="E115" s="19" t="s">
        <v>65</v>
      </c>
      <c r="F115" s="25" t="s">
        <v>66</v>
      </c>
      <c r="G115" s="25" t="s">
        <v>66</v>
      </c>
      <c r="H115" s="25" t="s">
        <v>57</v>
      </c>
      <c r="I115" s="25">
        <v>212</v>
      </c>
      <c r="J115" s="25" t="s">
        <v>92</v>
      </c>
      <c r="K115" s="25">
        <v>105</v>
      </c>
    </row>
    <row r="116" spans="1:11" x14ac:dyDescent="0.25">
      <c r="A116" s="2">
        <v>109</v>
      </c>
      <c r="B116" s="2">
        <v>150</v>
      </c>
      <c r="C116" s="26">
        <v>3.1157407407407408E-2</v>
      </c>
      <c r="D116" s="25" t="s">
        <v>207</v>
      </c>
      <c r="E116" s="19" t="s">
        <v>126</v>
      </c>
      <c r="F116" s="25" t="s">
        <v>127</v>
      </c>
      <c r="G116" s="25" t="s">
        <v>127</v>
      </c>
      <c r="H116" s="25" t="s">
        <v>208</v>
      </c>
      <c r="I116" s="25">
        <v>211</v>
      </c>
      <c r="J116" s="25" t="s">
        <v>124</v>
      </c>
      <c r="K116" s="25">
        <v>106</v>
      </c>
    </row>
    <row r="117" spans="1:11" x14ac:dyDescent="0.25">
      <c r="A117" s="2">
        <v>110</v>
      </c>
      <c r="B117" s="2">
        <v>493</v>
      </c>
      <c r="C117" s="26">
        <v>3.1226851851851853E-2</v>
      </c>
      <c r="D117" s="25" t="s">
        <v>209</v>
      </c>
      <c r="E117" s="19" t="s">
        <v>49</v>
      </c>
      <c r="F117" s="25" t="s">
        <v>50</v>
      </c>
      <c r="G117" s="25" t="s">
        <v>51</v>
      </c>
      <c r="H117" s="25" t="s">
        <v>210</v>
      </c>
      <c r="I117" s="25">
        <v>184</v>
      </c>
      <c r="J117" s="25" t="s">
        <v>211</v>
      </c>
      <c r="K117" s="25">
        <v>107</v>
      </c>
    </row>
    <row r="118" spans="1:11" x14ac:dyDescent="0.25">
      <c r="A118" s="2">
        <v>111</v>
      </c>
      <c r="B118" s="2">
        <v>652</v>
      </c>
      <c r="C118" s="26">
        <v>3.1273148148148147E-2</v>
      </c>
      <c r="D118" s="25" t="s">
        <v>212</v>
      </c>
      <c r="E118" s="19" t="s">
        <v>86</v>
      </c>
      <c r="F118" s="25" t="s">
        <v>87</v>
      </c>
      <c r="G118" s="25" t="s">
        <v>82</v>
      </c>
      <c r="H118" s="25" t="s">
        <v>32</v>
      </c>
      <c r="I118" s="25">
        <v>210</v>
      </c>
      <c r="J118" s="25" t="s">
        <v>115</v>
      </c>
      <c r="K118" s="25">
        <v>108</v>
      </c>
    </row>
    <row r="119" spans="1:11" x14ac:dyDescent="0.25">
      <c r="A119" s="2">
        <v>112</v>
      </c>
      <c r="B119" s="2">
        <v>681</v>
      </c>
      <c r="C119" s="26">
        <v>3.1354166666666662E-2</v>
      </c>
      <c r="D119" s="25" t="s">
        <v>213</v>
      </c>
      <c r="E119" s="19" t="s">
        <v>76</v>
      </c>
      <c r="F119" s="25" t="s">
        <v>77</v>
      </c>
      <c r="G119" s="25" t="s">
        <v>78</v>
      </c>
      <c r="H119" s="25" t="s">
        <v>57</v>
      </c>
      <c r="I119" s="25">
        <v>209</v>
      </c>
      <c r="J119" s="25" t="s">
        <v>60</v>
      </c>
      <c r="K119" s="25">
        <v>109</v>
      </c>
    </row>
    <row r="120" spans="1:11" x14ac:dyDescent="0.25">
      <c r="A120" s="2">
        <v>113</v>
      </c>
      <c r="B120" s="2">
        <v>446</v>
      </c>
      <c r="C120" s="26">
        <v>3.1377314814814809E-2</v>
      </c>
      <c r="D120" s="25" t="s">
        <v>214</v>
      </c>
      <c r="E120" s="19" t="s">
        <v>30</v>
      </c>
      <c r="F120" s="25" t="s">
        <v>31</v>
      </c>
      <c r="G120" s="25" t="s">
        <v>31</v>
      </c>
      <c r="H120" s="25" t="s">
        <v>20</v>
      </c>
      <c r="I120" s="25">
        <v>208</v>
      </c>
      <c r="J120" s="25" t="s">
        <v>99</v>
      </c>
      <c r="K120" s="25">
        <v>110</v>
      </c>
    </row>
    <row r="121" spans="1:11" x14ac:dyDescent="0.25">
      <c r="A121" s="2">
        <v>114</v>
      </c>
      <c r="B121" s="2">
        <v>555</v>
      </c>
      <c r="C121" s="26">
        <v>3.138888888888889E-2</v>
      </c>
      <c r="D121" s="25" t="s">
        <v>215</v>
      </c>
      <c r="E121" s="19" t="s">
        <v>39</v>
      </c>
      <c r="F121" s="25" t="s">
        <v>40</v>
      </c>
      <c r="G121" s="25" t="s">
        <v>40</v>
      </c>
      <c r="H121" s="25" t="s">
        <v>32</v>
      </c>
      <c r="I121" s="25">
        <v>207</v>
      </c>
      <c r="J121" s="25" t="s">
        <v>99</v>
      </c>
      <c r="K121" s="25">
        <v>111</v>
      </c>
    </row>
    <row r="122" spans="1:11" x14ac:dyDescent="0.25">
      <c r="A122" s="2">
        <v>115</v>
      </c>
      <c r="B122" s="2">
        <v>318</v>
      </c>
      <c r="C122" s="26">
        <v>3.1446759259259258E-2</v>
      </c>
      <c r="D122" s="25" t="s">
        <v>216</v>
      </c>
      <c r="E122" s="19" t="s">
        <v>45</v>
      </c>
      <c r="F122" s="25" t="s">
        <v>46</v>
      </c>
      <c r="G122" s="25" t="s">
        <v>46</v>
      </c>
      <c r="H122" s="25" t="s">
        <v>210</v>
      </c>
      <c r="I122" s="25">
        <v>183</v>
      </c>
      <c r="J122" s="25" t="s">
        <v>211</v>
      </c>
      <c r="K122" s="25">
        <v>112</v>
      </c>
    </row>
    <row r="123" spans="1:11" x14ac:dyDescent="0.25">
      <c r="A123" s="2">
        <v>116</v>
      </c>
      <c r="B123" s="2">
        <v>347</v>
      </c>
      <c r="C123" s="26">
        <v>3.1608796296296295E-2</v>
      </c>
      <c r="D123" s="25" t="s">
        <v>217</v>
      </c>
      <c r="E123" s="19" t="s">
        <v>89</v>
      </c>
      <c r="F123" s="25" t="s">
        <v>90</v>
      </c>
      <c r="G123" s="25" t="s">
        <v>90</v>
      </c>
      <c r="H123" s="25" t="s">
        <v>148</v>
      </c>
      <c r="I123" s="25">
        <v>182</v>
      </c>
      <c r="J123" s="25" t="s">
        <v>102</v>
      </c>
      <c r="K123" s="25">
        <v>113</v>
      </c>
    </row>
    <row r="124" spans="1:11" x14ac:dyDescent="0.25">
      <c r="A124" s="2">
        <v>117</v>
      </c>
      <c r="B124" s="2">
        <v>124</v>
      </c>
      <c r="C124" s="26">
        <v>3.1631944444444442E-2</v>
      </c>
      <c r="D124" s="25" t="s">
        <v>218</v>
      </c>
      <c r="E124" s="19" t="s">
        <v>35</v>
      </c>
      <c r="F124" s="25" t="s">
        <v>36</v>
      </c>
      <c r="G124" s="25" t="s">
        <v>37</v>
      </c>
      <c r="H124" s="25" t="s">
        <v>73</v>
      </c>
      <c r="I124" s="25">
        <v>206</v>
      </c>
      <c r="J124" s="25" t="s">
        <v>74</v>
      </c>
      <c r="K124" s="25">
        <v>114</v>
      </c>
    </row>
    <row r="125" spans="1:11" x14ac:dyDescent="0.25">
      <c r="A125" s="2">
        <v>118</v>
      </c>
      <c r="B125" s="2">
        <v>734</v>
      </c>
      <c r="C125" s="26">
        <v>3.1689814814814816E-2</v>
      </c>
      <c r="D125" s="25" t="s">
        <v>219</v>
      </c>
      <c r="E125" s="19" t="s">
        <v>30</v>
      </c>
      <c r="F125" s="25" t="s">
        <v>31</v>
      </c>
      <c r="G125" s="25" t="s">
        <v>31</v>
      </c>
      <c r="H125" s="25" t="s">
        <v>55</v>
      </c>
      <c r="I125" s="25">
        <v>205</v>
      </c>
      <c r="J125" s="25" t="s">
        <v>143</v>
      </c>
      <c r="K125" s="25">
        <v>115</v>
      </c>
    </row>
    <row r="126" spans="1:11" x14ac:dyDescent="0.25">
      <c r="A126" s="2">
        <v>119</v>
      </c>
      <c r="B126" s="2">
        <v>732</v>
      </c>
      <c r="C126" s="26">
        <v>3.172453703703703E-2</v>
      </c>
      <c r="D126" s="25" t="s">
        <v>220</v>
      </c>
      <c r="E126" s="19" t="s">
        <v>42</v>
      </c>
      <c r="F126" s="25" t="s">
        <v>43</v>
      </c>
      <c r="G126" s="25" t="s">
        <v>43</v>
      </c>
      <c r="H126" s="25" t="s">
        <v>55</v>
      </c>
      <c r="I126" s="25">
        <v>204</v>
      </c>
      <c r="J126" s="25" t="s">
        <v>94</v>
      </c>
      <c r="K126" s="25">
        <v>116</v>
      </c>
    </row>
    <row r="127" spans="1:11" x14ac:dyDescent="0.25">
      <c r="A127" s="2">
        <v>120</v>
      </c>
      <c r="B127" s="2">
        <v>397</v>
      </c>
      <c r="C127" s="26">
        <v>3.1747685185185184E-2</v>
      </c>
      <c r="D127" s="25" t="s">
        <v>221</v>
      </c>
      <c r="E127" s="19" t="s">
        <v>65</v>
      </c>
      <c r="F127" s="25" t="s">
        <v>66</v>
      </c>
      <c r="G127" s="25" t="s">
        <v>66</v>
      </c>
      <c r="H127" s="25" t="s">
        <v>55</v>
      </c>
      <c r="I127" s="25">
        <v>203</v>
      </c>
      <c r="J127" s="25" t="s">
        <v>33</v>
      </c>
      <c r="K127" s="25">
        <v>117</v>
      </c>
    </row>
    <row r="128" spans="1:11" x14ac:dyDescent="0.25">
      <c r="A128" s="2">
        <v>121</v>
      </c>
      <c r="B128" s="2">
        <v>237</v>
      </c>
      <c r="C128" s="26">
        <v>3.1770833333333331E-2</v>
      </c>
      <c r="D128" s="25" t="s">
        <v>222</v>
      </c>
      <c r="E128" s="19" t="s">
        <v>70</v>
      </c>
      <c r="F128" s="25" t="s">
        <v>71</v>
      </c>
      <c r="G128" s="25" t="s">
        <v>37</v>
      </c>
      <c r="H128" s="25" t="s">
        <v>148</v>
      </c>
      <c r="I128" s="25">
        <v>181</v>
      </c>
      <c r="J128" s="25" t="s">
        <v>102</v>
      </c>
      <c r="K128" s="25">
        <v>118</v>
      </c>
    </row>
    <row r="129" spans="1:11" x14ac:dyDescent="0.25">
      <c r="A129" s="2">
        <v>122</v>
      </c>
      <c r="B129" s="2">
        <v>185</v>
      </c>
      <c r="C129" s="26">
        <v>3.1793981481481479E-2</v>
      </c>
      <c r="D129" s="25" t="s">
        <v>223</v>
      </c>
      <c r="E129" s="19" t="s">
        <v>156</v>
      </c>
      <c r="F129" s="25" t="s">
        <v>157</v>
      </c>
      <c r="G129" s="25" t="s">
        <v>157</v>
      </c>
      <c r="H129" s="25" t="s">
        <v>32</v>
      </c>
      <c r="I129" s="25">
        <v>202</v>
      </c>
      <c r="J129" s="25" t="s">
        <v>33</v>
      </c>
      <c r="K129" s="25">
        <v>119</v>
      </c>
    </row>
    <row r="130" spans="1:11" x14ac:dyDescent="0.25">
      <c r="A130" s="2">
        <v>123</v>
      </c>
      <c r="B130" s="2">
        <v>707</v>
      </c>
      <c r="C130" s="26">
        <v>3.1817129629629633E-2</v>
      </c>
      <c r="D130" s="25" t="s">
        <v>224</v>
      </c>
      <c r="E130" s="19" t="s">
        <v>156</v>
      </c>
      <c r="F130" s="25" t="s">
        <v>157</v>
      </c>
      <c r="G130" s="25" t="s">
        <v>157</v>
      </c>
      <c r="H130" s="25" t="s">
        <v>55</v>
      </c>
      <c r="I130" s="25">
        <v>201</v>
      </c>
      <c r="J130" s="25" t="s">
        <v>94</v>
      </c>
      <c r="K130" s="25">
        <v>120</v>
      </c>
    </row>
    <row r="131" spans="1:11" x14ac:dyDescent="0.25">
      <c r="A131" s="2">
        <v>124</v>
      </c>
      <c r="B131" s="2">
        <v>553</v>
      </c>
      <c r="C131" s="26">
        <v>3.184027777777778E-2</v>
      </c>
      <c r="D131" s="25" t="s">
        <v>225</v>
      </c>
      <c r="E131" s="19" t="s">
        <v>39</v>
      </c>
      <c r="F131" s="25" t="s">
        <v>40</v>
      </c>
      <c r="G131" s="25" t="s">
        <v>40</v>
      </c>
      <c r="H131" s="25" t="s">
        <v>148</v>
      </c>
      <c r="I131" s="25">
        <v>180</v>
      </c>
      <c r="J131" s="25" t="s">
        <v>226</v>
      </c>
      <c r="K131" s="25">
        <v>121</v>
      </c>
    </row>
    <row r="132" spans="1:11" x14ac:dyDescent="0.25">
      <c r="A132" s="2">
        <v>125</v>
      </c>
      <c r="B132" s="2">
        <v>264</v>
      </c>
      <c r="C132" s="26">
        <v>3.1886574074074074E-2</v>
      </c>
      <c r="D132" s="25" t="s">
        <v>227</v>
      </c>
      <c r="E132" s="19" t="s">
        <v>106</v>
      </c>
      <c r="F132" s="25" t="s">
        <v>107</v>
      </c>
      <c r="G132" s="25" t="s">
        <v>37</v>
      </c>
      <c r="H132" s="25" t="s">
        <v>57</v>
      </c>
      <c r="I132" s="25">
        <v>200</v>
      </c>
      <c r="J132" s="25" t="s">
        <v>115</v>
      </c>
      <c r="K132" s="25">
        <v>122</v>
      </c>
    </row>
    <row r="133" spans="1:11" x14ac:dyDescent="0.25">
      <c r="A133" s="2">
        <v>126</v>
      </c>
      <c r="B133" s="2">
        <v>33</v>
      </c>
      <c r="C133" s="26">
        <v>3.1909722222222221E-2</v>
      </c>
      <c r="D133" s="25" t="s">
        <v>228</v>
      </c>
      <c r="E133" s="19" t="s">
        <v>23</v>
      </c>
      <c r="F133" s="25" t="s">
        <v>24</v>
      </c>
      <c r="G133" s="25" t="s">
        <v>24</v>
      </c>
      <c r="H133" s="25" t="s">
        <v>67</v>
      </c>
      <c r="I133" s="25">
        <v>199</v>
      </c>
      <c r="J133" s="25" t="s">
        <v>229</v>
      </c>
      <c r="K133" s="25">
        <v>123</v>
      </c>
    </row>
    <row r="134" spans="1:11" x14ac:dyDescent="0.25">
      <c r="A134" s="2">
        <v>127</v>
      </c>
      <c r="B134" s="2">
        <v>26</v>
      </c>
      <c r="C134" s="26">
        <v>3.1956018518518516E-2</v>
      </c>
      <c r="D134" s="25" t="s">
        <v>230</v>
      </c>
      <c r="E134" s="19" t="s">
        <v>23</v>
      </c>
      <c r="F134" s="25" t="s">
        <v>24</v>
      </c>
      <c r="G134" s="25" t="s">
        <v>24</v>
      </c>
      <c r="H134" s="25" t="s">
        <v>208</v>
      </c>
      <c r="I134" s="25">
        <v>198</v>
      </c>
      <c r="J134" s="25" t="s">
        <v>231</v>
      </c>
      <c r="K134" s="25">
        <v>124</v>
      </c>
    </row>
    <row r="135" spans="1:11" x14ac:dyDescent="0.25">
      <c r="A135" s="2">
        <v>128</v>
      </c>
      <c r="B135" s="2">
        <v>374</v>
      </c>
      <c r="C135" s="26">
        <v>3.2037037037037037E-2</v>
      </c>
      <c r="D135" s="25" t="s">
        <v>232</v>
      </c>
      <c r="E135" s="19" t="s">
        <v>42</v>
      </c>
      <c r="F135" s="25" t="s">
        <v>43</v>
      </c>
      <c r="G135" s="25" t="s">
        <v>43</v>
      </c>
      <c r="H135" s="25" t="s">
        <v>101</v>
      </c>
      <c r="I135" s="25">
        <v>179</v>
      </c>
      <c r="J135" s="25" t="s">
        <v>102</v>
      </c>
      <c r="K135" s="25">
        <v>125</v>
      </c>
    </row>
    <row r="136" spans="1:11" x14ac:dyDescent="0.25">
      <c r="A136" s="2">
        <v>129</v>
      </c>
      <c r="B136" s="2">
        <v>10</v>
      </c>
      <c r="C136" s="26">
        <v>3.2129629629629626E-2</v>
      </c>
      <c r="D136" s="25" t="s">
        <v>233</v>
      </c>
      <c r="E136" s="19" t="s">
        <v>18</v>
      </c>
      <c r="F136" s="25" t="s">
        <v>19</v>
      </c>
      <c r="G136" s="25" t="s">
        <v>19</v>
      </c>
      <c r="H136" s="25" t="s">
        <v>20</v>
      </c>
      <c r="I136" s="25">
        <v>197</v>
      </c>
      <c r="J136" s="25" t="s">
        <v>60</v>
      </c>
      <c r="K136" s="25">
        <v>126</v>
      </c>
    </row>
    <row r="137" spans="1:11" x14ac:dyDescent="0.25">
      <c r="A137" s="2">
        <v>130</v>
      </c>
      <c r="B137" s="2">
        <v>333</v>
      </c>
      <c r="C137" s="26">
        <v>3.2175925925925927E-2</v>
      </c>
      <c r="D137" s="25" t="s">
        <v>234</v>
      </c>
      <c r="E137" s="19" t="s">
        <v>89</v>
      </c>
      <c r="F137" s="25" t="s">
        <v>90</v>
      </c>
      <c r="G137" s="25" t="s">
        <v>90</v>
      </c>
      <c r="H137" s="25" t="s">
        <v>57</v>
      </c>
      <c r="I137" s="25">
        <v>196</v>
      </c>
      <c r="J137" s="25" t="s">
        <v>92</v>
      </c>
      <c r="K137" s="25">
        <v>127</v>
      </c>
    </row>
    <row r="138" spans="1:11" x14ac:dyDescent="0.25">
      <c r="A138" s="2">
        <v>131</v>
      </c>
      <c r="B138" s="2">
        <v>670</v>
      </c>
      <c r="C138" s="26">
        <v>3.2337962962962964E-2</v>
      </c>
      <c r="D138" s="25" t="s">
        <v>235</v>
      </c>
      <c r="E138" s="19" t="s">
        <v>76</v>
      </c>
      <c r="F138" s="25" t="s">
        <v>77</v>
      </c>
      <c r="G138" s="25" t="s">
        <v>78</v>
      </c>
      <c r="H138" s="25" t="s">
        <v>67</v>
      </c>
      <c r="I138" s="25">
        <v>195</v>
      </c>
      <c r="J138" s="25" t="s">
        <v>84</v>
      </c>
      <c r="K138" s="25">
        <v>128</v>
      </c>
    </row>
    <row r="139" spans="1:11" x14ac:dyDescent="0.25">
      <c r="A139" s="2">
        <v>132</v>
      </c>
      <c r="B139" s="2">
        <v>50</v>
      </c>
      <c r="C139" s="26">
        <v>3.2395833333333332E-2</v>
      </c>
      <c r="D139" s="25" t="s">
        <v>236</v>
      </c>
      <c r="E139" s="19" t="s">
        <v>23</v>
      </c>
      <c r="F139" s="25" t="s">
        <v>24</v>
      </c>
      <c r="G139" s="25" t="s">
        <v>24</v>
      </c>
      <c r="H139" s="25" t="s">
        <v>57</v>
      </c>
      <c r="I139" s="25">
        <v>194</v>
      </c>
      <c r="J139" s="25" t="s">
        <v>237</v>
      </c>
      <c r="K139" s="25">
        <v>129</v>
      </c>
    </row>
    <row r="140" spans="1:11" x14ac:dyDescent="0.25">
      <c r="A140" s="2">
        <v>133</v>
      </c>
      <c r="B140" s="2">
        <v>106</v>
      </c>
      <c r="C140" s="26">
        <v>3.2488425925925928E-2</v>
      </c>
      <c r="D140" s="25" t="s">
        <v>238</v>
      </c>
      <c r="E140" s="19" t="s">
        <v>162</v>
      </c>
      <c r="F140" s="25" t="s">
        <v>163</v>
      </c>
      <c r="G140" s="25" t="s">
        <v>163</v>
      </c>
      <c r="H140" s="25" t="s">
        <v>67</v>
      </c>
      <c r="I140" s="25">
        <v>193</v>
      </c>
      <c r="J140" s="25" t="s">
        <v>58</v>
      </c>
      <c r="K140" s="25">
        <v>130</v>
      </c>
    </row>
    <row r="141" spans="1:11" x14ac:dyDescent="0.25">
      <c r="A141" s="2">
        <v>134</v>
      </c>
      <c r="B141" s="2">
        <v>725</v>
      </c>
      <c r="C141" s="26">
        <v>3.2511574074074075E-2</v>
      </c>
      <c r="D141" s="25" t="s">
        <v>239</v>
      </c>
      <c r="E141" s="19" t="s">
        <v>240</v>
      </c>
      <c r="F141" s="25" t="s">
        <v>54</v>
      </c>
      <c r="G141" s="25" t="s">
        <v>54</v>
      </c>
      <c r="H141" s="25" t="s">
        <v>158</v>
      </c>
      <c r="I141" s="25" t="s">
        <v>54</v>
      </c>
      <c r="J141" s="25" t="s">
        <v>54</v>
      </c>
      <c r="K141" s="25" t="s">
        <v>54</v>
      </c>
    </row>
    <row r="142" spans="1:11" x14ac:dyDescent="0.25">
      <c r="A142" s="2">
        <v>135</v>
      </c>
      <c r="B142" s="2">
        <v>581</v>
      </c>
      <c r="C142" s="26">
        <v>3.2569444444444443E-2</v>
      </c>
      <c r="D142" s="25" t="s">
        <v>241</v>
      </c>
      <c r="E142" s="19" t="s">
        <v>39</v>
      </c>
      <c r="F142" s="25" t="s">
        <v>40</v>
      </c>
      <c r="G142" s="25" t="s">
        <v>40</v>
      </c>
      <c r="H142" s="25" t="s">
        <v>55</v>
      </c>
      <c r="I142" s="25">
        <v>192</v>
      </c>
      <c r="J142" s="25" t="s">
        <v>143</v>
      </c>
      <c r="K142" s="25">
        <v>131</v>
      </c>
    </row>
    <row r="143" spans="1:11" x14ac:dyDescent="0.25">
      <c r="A143" s="2">
        <v>136</v>
      </c>
      <c r="B143" s="2">
        <v>244</v>
      </c>
      <c r="C143" s="26">
        <v>3.2615740740740744E-2</v>
      </c>
      <c r="D143" s="25" t="s">
        <v>242</v>
      </c>
      <c r="E143" s="19" t="s">
        <v>243</v>
      </c>
      <c r="F143" s="25" t="s">
        <v>244</v>
      </c>
      <c r="G143" s="25" t="s">
        <v>37</v>
      </c>
      <c r="H143" s="25" t="s">
        <v>73</v>
      </c>
      <c r="I143" s="25">
        <v>191</v>
      </c>
      <c r="J143" s="25" t="s">
        <v>124</v>
      </c>
      <c r="K143" s="25">
        <v>132</v>
      </c>
    </row>
    <row r="144" spans="1:11" x14ac:dyDescent="0.25">
      <c r="A144" s="2">
        <v>137</v>
      </c>
      <c r="B144" s="2">
        <v>341</v>
      </c>
      <c r="C144" s="26">
        <v>3.2650462962962964E-2</v>
      </c>
      <c r="D144" s="25" t="s">
        <v>245</v>
      </c>
      <c r="E144" s="19" t="s">
        <v>89</v>
      </c>
      <c r="F144" s="25" t="s">
        <v>90</v>
      </c>
      <c r="G144" s="25" t="s">
        <v>90</v>
      </c>
      <c r="H144" s="25" t="s">
        <v>182</v>
      </c>
      <c r="I144" s="25">
        <v>190</v>
      </c>
      <c r="J144" s="25" t="s">
        <v>74</v>
      </c>
      <c r="K144" s="25">
        <v>133</v>
      </c>
    </row>
    <row r="145" spans="1:11" x14ac:dyDescent="0.25">
      <c r="A145" s="2">
        <v>138</v>
      </c>
      <c r="B145" s="2">
        <v>321</v>
      </c>
      <c r="C145" s="26">
        <v>3.2673611111111105E-2</v>
      </c>
      <c r="D145" s="25" t="s">
        <v>246</v>
      </c>
      <c r="E145" s="19" t="s">
        <v>45</v>
      </c>
      <c r="F145" s="25" t="s">
        <v>46</v>
      </c>
      <c r="G145" s="25" t="s">
        <v>46</v>
      </c>
      <c r="H145" s="25" t="s">
        <v>73</v>
      </c>
      <c r="I145" s="25">
        <v>189</v>
      </c>
      <c r="J145" s="25" t="s">
        <v>124</v>
      </c>
      <c r="K145" s="25">
        <v>134</v>
      </c>
    </row>
    <row r="146" spans="1:11" x14ac:dyDescent="0.25">
      <c r="A146" s="2">
        <v>139</v>
      </c>
      <c r="B146" s="2">
        <v>631</v>
      </c>
      <c r="C146" s="26">
        <v>3.2685185185185185E-2</v>
      </c>
      <c r="D146" s="25" t="s">
        <v>247</v>
      </c>
      <c r="E146" s="19" t="s">
        <v>86</v>
      </c>
      <c r="F146" s="25" t="s">
        <v>87</v>
      </c>
      <c r="G146" s="25" t="s">
        <v>82</v>
      </c>
      <c r="H146" s="25" t="s">
        <v>73</v>
      </c>
      <c r="I146" s="25">
        <v>188</v>
      </c>
      <c r="J146" s="25" t="s">
        <v>84</v>
      </c>
      <c r="K146" s="25">
        <v>135</v>
      </c>
    </row>
    <row r="147" spans="1:11" x14ac:dyDescent="0.25">
      <c r="A147" s="2">
        <v>140</v>
      </c>
      <c r="B147" s="2">
        <v>112</v>
      </c>
      <c r="C147" s="26">
        <v>3.2696759259259259E-2</v>
      </c>
      <c r="D147" s="25" t="s">
        <v>248</v>
      </c>
      <c r="E147" s="19" t="s">
        <v>35</v>
      </c>
      <c r="F147" s="25" t="s">
        <v>36</v>
      </c>
      <c r="G147" s="25" t="s">
        <v>37</v>
      </c>
      <c r="H147" s="25" t="s">
        <v>73</v>
      </c>
      <c r="I147" s="25">
        <v>187</v>
      </c>
      <c r="J147" s="25" t="s">
        <v>175</v>
      </c>
      <c r="K147" s="25">
        <v>136</v>
      </c>
    </row>
    <row r="148" spans="1:11" x14ac:dyDescent="0.25">
      <c r="A148" s="2">
        <v>141</v>
      </c>
      <c r="B148" s="2">
        <v>154</v>
      </c>
      <c r="C148" s="26">
        <v>3.2893518518518523E-2</v>
      </c>
      <c r="D148" s="25" t="s">
        <v>249</v>
      </c>
      <c r="E148" s="19" t="s">
        <v>126</v>
      </c>
      <c r="F148" s="25" t="s">
        <v>127</v>
      </c>
      <c r="G148" s="25" t="s">
        <v>127</v>
      </c>
      <c r="H148" s="25" t="s">
        <v>73</v>
      </c>
      <c r="I148" s="25">
        <v>186</v>
      </c>
      <c r="J148" s="25" t="s">
        <v>122</v>
      </c>
      <c r="K148" s="25">
        <v>137</v>
      </c>
    </row>
    <row r="149" spans="1:11" x14ac:dyDescent="0.25">
      <c r="A149" s="2">
        <v>142</v>
      </c>
      <c r="B149" s="2">
        <v>70</v>
      </c>
      <c r="C149" s="26">
        <v>3.3020833333333333E-2</v>
      </c>
      <c r="D149" s="25" t="s">
        <v>250</v>
      </c>
      <c r="E149" s="19" t="s">
        <v>23</v>
      </c>
      <c r="F149" s="25" t="s">
        <v>24</v>
      </c>
      <c r="G149" s="25" t="s">
        <v>24</v>
      </c>
      <c r="H149" s="25" t="s">
        <v>148</v>
      </c>
      <c r="I149" s="25">
        <v>178</v>
      </c>
      <c r="J149" s="25" t="s">
        <v>149</v>
      </c>
      <c r="K149" s="25">
        <v>138</v>
      </c>
    </row>
    <row r="150" spans="1:11" x14ac:dyDescent="0.25">
      <c r="A150" s="2">
        <v>143</v>
      </c>
      <c r="B150" s="2">
        <v>171</v>
      </c>
      <c r="C150" s="26">
        <v>3.3136574074074075E-2</v>
      </c>
      <c r="D150" s="25" t="s">
        <v>251</v>
      </c>
      <c r="E150" s="19" t="s">
        <v>156</v>
      </c>
      <c r="F150" s="25" t="s">
        <v>157</v>
      </c>
      <c r="G150" s="25" t="s">
        <v>157</v>
      </c>
      <c r="H150" s="25" t="s">
        <v>67</v>
      </c>
      <c r="I150" s="25">
        <v>185</v>
      </c>
      <c r="J150" s="25" t="s">
        <v>92</v>
      </c>
      <c r="K150" s="25">
        <v>139</v>
      </c>
    </row>
    <row r="151" spans="1:11" x14ac:dyDescent="0.25">
      <c r="A151" s="2">
        <v>144</v>
      </c>
      <c r="B151" s="2">
        <v>334</v>
      </c>
      <c r="C151" s="26">
        <v>3.3194444444444443E-2</v>
      </c>
      <c r="D151" s="25" t="s">
        <v>252</v>
      </c>
      <c r="E151" s="19" t="s">
        <v>89</v>
      </c>
      <c r="F151" s="25" t="s">
        <v>90</v>
      </c>
      <c r="G151" s="25" t="s">
        <v>90</v>
      </c>
      <c r="H151" s="25" t="s">
        <v>253</v>
      </c>
      <c r="I151" s="25">
        <v>177</v>
      </c>
      <c r="J151" s="25" t="s">
        <v>211</v>
      </c>
      <c r="K151" s="25">
        <v>140</v>
      </c>
    </row>
    <row r="152" spans="1:11" x14ac:dyDescent="0.25">
      <c r="A152" s="2">
        <v>145</v>
      </c>
      <c r="B152" s="2">
        <v>172</v>
      </c>
      <c r="C152" s="26">
        <v>3.3217592592592597E-2</v>
      </c>
      <c r="D152" s="25" t="s">
        <v>254</v>
      </c>
      <c r="E152" s="19" t="s">
        <v>156</v>
      </c>
      <c r="F152" s="25" t="s">
        <v>157</v>
      </c>
      <c r="G152" s="25" t="s">
        <v>157</v>
      </c>
      <c r="H152" s="25" t="s">
        <v>55</v>
      </c>
      <c r="I152" s="25">
        <v>184</v>
      </c>
      <c r="J152" s="25" t="s">
        <v>115</v>
      </c>
      <c r="K152" s="25">
        <v>141</v>
      </c>
    </row>
    <row r="153" spans="1:11" x14ac:dyDescent="0.25">
      <c r="A153" s="2">
        <v>146</v>
      </c>
      <c r="B153" s="2">
        <v>145</v>
      </c>
      <c r="C153" s="26">
        <v>3.3298611111111112E-2</v>
      </c>
      <c r="D153" s="25" t="s">
        <v>255</v>
      </c>
      <c r="E153" s="19" t="s">
        <v>126</v>
      </c>
      <c r="F153" s="25" t="s">
        <v>127</v>
      </c>
      <c r="G153" s="25" t="s">
        <v>127</v>
      </c>
      <c r="H153" s="25" t="s">
        <v>148</v>
      </c>
      <c r="I153" s="25">
        <v>176</v>
      </c>
      <c r="J153" s="25" t="s">
        <v>102</v>
      </c>
      <c r="K153" s="25">
        <v>142</v>
      </c>
    </row>
    <row r="154" spans="1:11" x14ac:dyDescent="0.25">
      <c r="A154" s="2">
        <v>147</v>
      </c>
      <c r="B154" s="2">
        <v>360</v>
      </c>
      <c r="C154" s="26">
        <v>3.3344907407407406E-2</v>
      </c>
      <c r="D154" s="25" t="s">
        <v>256</v>
      </c>
      <c r="E154" s="19" t="s">
        <v>42</v>
      </c>
      <c r="F154" s="25" t="s">
        <v>43</v>
      </c>
      <c r="G154" s="25" t="s">
        <v>43</v>
      </c>
      <c r="H154" s="25" t="s">
        <v>32</v>
      </c>
      <c r="I154" s="25">
        <v>183</v>
      </c>
      <c r="J154" s="25" t="s">
        <v>115</v>
      </c>
      <c r="K154" s="25">
        <v>143</v>
      </c>
    </row>
    <row r="155" spans="1:11" x14ac:dyDescent="0.25">
      <c r="A155" s="2">
        <v>148</v>
      </c>
      <c r="B155" s="2">
        <v>523</v>
      </c>
      <c r="C155" s="26">
        <v>3.3402777777777774E-2</v>
      </c>
      <c r="D155" s="25" t="s">
        <v>257</v>
      </c>
      <c r="E155" s="19" t="s">
        <v>49</v>
      </c>
      <c r="F155" s="25" t="s">
        <v>50</v>
      </c>
      <c r="G155" s="25" t="s">
        <v>51</v>
      </c>
      <c r="H155" s="25" t="s">
        <v>182</v>
      </c>
      <c r="I155" s="25">
        <v>182</v>
      </c>
      <c r="J155" s="25" t="s">
        <v>74</v>
      </c>
      <c r="K155" s="25">
        <v>144</v>
      </c>
    </row>
    <row r="156" spans="1:11" x14ac:dyDescent="0.25">
      <c r="A156" s="2">
        <v>149</v>
      </c>
      <c r="B156" s="2">
        <v>60</v>
      </c>
      <c r="C156" s="26">
        <v>3.3449074074074069E-2</v>
      </c>
      <c r="D156" s="25" t="s">
        <v>258</v>
      </c>
      <c r="E156" s="19" t="s">
        <v>23</v>
      </c>
      <c r="F156" s="25" t="s">
        <v>24</v>
      </c>
      <c r="G156" s="25" t="s">
        <v>24</v>
      </c>
      <c r="H156" s="25" t="s">
        <v>73</v>
      </c>
      <c r="I156" s="25">
        <v>181</v>
      </c>
      <c r="J156" s="25" t="s">
        <v>54</v>
      </c>
      <c r="K156" s="25" t="s">
        <v>54</v>
      </c>
    </row>
    <row r="157" spans="1:11" x14ac:dyDescent="0.25">
      <c r="A157" s="2">
        <v>150</v>
      </c>
      <c r="B157" s="2">
        <v>606</v>
      </c>
      <c r="C157" s="26">
        <v>3.3518518518518517E-2</v>
      </c>
      <c r="D157" s="25" t="s">
        <v>259</v>
      </c>
      <c r="E157" s="19" t="s">
        <v>80</v>
      </c>
      <c r="F157" s="25" t="s">
        <v>81</v>
      </c>
      <c r="G157" s="25" t="s">
        <v>82</v>
      </c>
      <c r="H157" s="25" t="s">
        <v>32</v>
      </c>
      <c r="I157" s="25">
        <v>180</v>
      </c>
      <c r="J157" s="25" t="s">
        <v>99</v>
      </c>
      <c r="K157" s="25">
        <v>145</v>
      </c>
    </row>
    <row r="158" spans="1:11" x14ac:dyDescent="0.25">
      <c r="A158" s="2">
        <v>151</v>
      </c>
      <c r="B158" s="2">
        <v>42</v>
      </c>
      <c r="C158" s="26">
        <v>3.3599537037037039E-2</v>
      </c>
      <c r="D158" s="25" t="s">
        <v>260</v>
      </c>
      <c r="E158" s="19" t="s">
        <v>23</v>
      </c>
      <c r="F158" s="25" t="s">
        <v>24</v>
      </c>
      <c r="G158" s="25" t="s">
        <v>24</v>
      </c>
      <c r="H158" s="25" t="s">
        <v>182</v>
      </c>
      <c r="I158" s="25">
        <v>179</v>
      </c>
      <c r="J158" s="25" t="s">
        <v>54</v>
      </c>
      <c r="K158" s="25" t="s">
        <v>54</v>
      </c>
    </row>
    <row r="159" spans="1:11" x14ac:dyDescent="0.25">
      <c r="A159" s="2">
        <v>152</v>
      </c>
      <c r="B159" s="2">
        <v>712</v>
      </c>
      <c r="C159" s="26">
        <v>3.363425925925926E-2</v>
      </c>
      <c r="D159" s="25" t="s">
        <v>261</v>
      </c>
      <c r="E159" s="19" t="s">
        <v>65</v>
      </c>
      <c r="F159" s="25" t="s">
        <v>66</v>
      </c>
      <c r="G159" s="25" t="s">
        <v>66</v>
      </c>
      <c r="H159" s="25" t="s">
        <v>172</v>
      </c>
      <c r="I159" s="25">
        <v>175</v>
      </c>
      <c r="J159" s="25" t="s">
        <v>159</v>
      </c>
      <c r="K159" s="25">
        <v>146</v>
      </c>
    </row>
    <row r="160" spans="1:11" x14ac:dyDescent="0.25">
      <c r="A160" s="2">
        <v>153</v>
      </c>
      <c r="B160" s="2">
        <v>455</v>
      </c>
      <c r="C160" s="26">
        <v>3.3657407407407407E-2</v>
      </c>
      <c r="D160" s="25" t="s">
        <v>262</v>
      </c>
      <c r="E160" s="19" t="s">
        <v>30</v>
      </c>
      <c r="F160" s="25" t="s">
        <v>31</v>
      </c>
      <c r="G160" s="25" t="s">
        <v>31</v>
      </c>
      <c r="H160" s="25" t="s">
        <v>73</v>
      </c>
      <c r="I160" s="25">
        <v>178</v>
      </c>
      <c r="J160" s="25" t="s">
        <v>124</v>
      </c>
      <c r="K160" s="25">
        <v>147</v>
      </c>
    </row>
    <row r="161" spans="1:11" x14ac:dyDescent="0.25">
      <c r="A161" s="2">
        <v>154</v>
      </c>
      <c r="B161" s="2">
        <v>365</v>
      </c>
      <c r="C161" s="26">
        <v>3.3692129629629627E-2</v>
      </c>
      <c r="D161" s="25" t="s">
        <v>263</v>
      </c>
      <c r="E161" s="19" t="s">
        <v>42</v>
      </c>
      <c r="F161" s="25" t="s">
        <v>43</v>
      </c>
      <c r="G161" s="25" t="s">
        <v>43</v>
      </c>
      <c r="H161" s="25" t="s">
        <v>101</v>
      </c>
      <c r="I161" s="25">
        <v>174</v>
      </c>
      <c r="J161" s="25" t="s">
        <v>149</v>
      </c>
      <c r="K161" s="25">
        <v>148</v>
      </c>
    </row>
    <row r="162" spans="1:11" x14ac:dyDescent="0.25">
      <c r="A162" s="2">
        <v>155</v>
      </c>
      <c r="B162" s="2">
        <v>356</v>
      </c>
      <c r="C162" s="26">
        <v>3.3715277777777775E-2</v>
      </c>
      <c r="D162" s="25" t="s">
        <v>264</v>
      </c>
      <c r="E162" s="19" t="s">
        <v>42</v>
      </c>
      <c r="F162" s="25" t="s">
        <v>43</v>
      </c>
      <c r="G162" s="25" t="s">
        <v>43</v>
      </c>
      <c r="H162" s="25" t="s">
        <v>32</v>
      </c>
      <c r="I162" s="25">
        <v>177</v>
      </c>
      <c r="J162" s="25" t="s">
        <v>143</v>
      </c>
      <c r="K162" s="25">
        <v>149</v>
      </c>
    </row>
    <row r="163" spans="1:11" x14ac:dyDescent="0.25">
      <c r="A163" s="2">
        <v>156</v>
      </c>
      <c r="B163" s="2">
        <v>140</v>
      </c>
      <c r="C163" s="26">
        <v>3.3831018518518517E-2</v>
      </c>
      <c r="D163" s="25" t="s">
        <v>265</v>
      </c>
      <c r="E163" s="19" t="s">
        <v>126</v>
      </c>
      <c r="F163" s="25" t="s">
        <v>127</v>
      </c>
      <c r="G163" s="25" t="s">
        <v>127</v>
      </c>
      <c r="H163" s="25" t="s">
        <v>57</v>
      </c>
      <c r="I163" s="25">
        <v>176</v>
      </c>
      <c r="J163" s="25" t="s">
        <v>94</v>
      </c>
      <c r="K163" s="25">
        <v>150</v>
      </c>
    </row>
    <row r="164" spans="1:11" x14ac:dyDescent="0.25">
      <c r="A164" s="2">
        <v>157</v>
      </c>
      <c r="B164" s="2">
        <v>169</v>
      </c>
      <c r="C164" s="26">
        <v>3.408564814814815E-2</v>
      </c>
      <c r="D164" s="25" t="s">
        <v>266</v>
      </c>
      <c r="E164" s="19" t="s">
        <v>156</v>
      </c>
      <c r="F164" s="25" t="s">
        <v>157</v>
      </c>
      <c r="G164" s="25" t="s">
        <v>157</v>
      </c>
      <c r="H164" s="25" t="s">
        <v>158</v>
      </c>
      <c r="I164" s="25">
        <v>173</v>
      </c>
      <c r="J164" s="25" t="s">
        <v>195</v>
      </c>
      <c r="K164" s="25">
        <v>151</v>
      </c>
    </row>
    <row r="165" spans="1:11" x14ac:dyDescent="0.25">
      <c r="A165" s="2">
        <v>158</v>
      </c>
      <c r="B165" s="2">
        <v>338</v>
      </c>
      <c r="C165" s="26">
        <v>3.4097222222222223E-2</v>
      </c>
      <c r="D165" s="25" t="s">
        <v>267</v>
      </c>
      <c r="E165" s="19" t="s">
        <v>89</v>
      </c>
      <c r="F165" s="25" t="s">
        <v>90</v>
      </c>
      <c r="G165" s="25" t="s">
        <v>90</v>
      </c>
      <c r="H165" s="25" t="s">
        <v>129</v>
      </c>
      <c r="I165" s="25">
        <v>172</v>
      </c>
      <c r="J165" s="25" t="s">
        <v>268</v>
      </c>
      <c r="K165" s="25">
        <v>152</v>
      </c>
    </row>
    <row r="166" spans="1:11" x14ac:dyDescent="0.25">
      <c r="A166" s="2">
        <v>159</v>
      </c>
      <c r="B166" s="2">
        <v>570</v>
      </c>
      <c r="C166" s="26">
        <v>3.4155092592592591E-2</v>
      </c>
      <c r="D166" s="25" t="s">
        <v>269</v>
      </c>
      <c r="E166" s="19" t="s">
        <v>39</v>
      </c>
      <c r="F166" s="25" t="s">
        <v>40</v>
      </c>
      <c r="G166" s="25" t="s">
        <v>40</v>
      </c>
      <c r="H166" s="25" t="s">
        <v>20</v>
      </c>
      <c r="I166" s="25">
        <v>175</v>
      </c>
      <c r="J166" s="25" t="s">
        <v>175</v>
      </c>
      <c r="K166" s="25">
        <v>153</v>
      </c>
    </row>
    <row r="167" spans="1:11" x14ac:dyDescent="0.25">
      <c r="A167" s="2">
        <v>160</v>
      </c>
      <c r="B167" s="2">
        <v>683</v>
      </c>
      <c r="C167" s="26">
        <v>3.4224537037037032E-2</v>
      </c>
      <c r="D167" s="25" t="s">
        <v>270</v>
      </c>
      <c r="E167" s="19" t="s">
        <v>49</v>
      </c>
      <c r="F167" s="25" t="s">
        <v>50</v>
      </c>
      <c r="G167" s="25" t="s">
        <v>51</v>
      </c>
      <c r="H167" s="25" t="s">
        <v>182</v>
      </c>
      <c r="I167" s="25">
        <v>174</v>
      </c>
      <c r="J167" s="25" t="s">
        <v>124</v>
      </c>
      <c r="K167" s="25">
        <v>154</v>
      </c>
    </row>
    <row r="168" spans="1:11" x14ac:dyDescent="0.25">
      <c r="A168" s="2">
        <v>161</v>
      </c>
      <c r="B168" s="2">
        <v>332</v>
      </c>
      <c r="C168" s="26">
        <v>3.4236111111111113E-2</v>
      </c>
      <c r="D168" s="25" t="s">
        <v>271</v>
      </c>
      <c r="E168" s="19" t="s">
        <v>89</v>
      </c>
      <c r="F168" s="25" t="s">
        <v>90</v>
      </c>
      <c r="G168" s="25" t="s">
        <v>90</v>
      </c>
      <c r="H168" s="25" t="s">
        <v>210</v>
      </c>
      <c r="I168" s="25">
        <v>171</v>
      </c>
      <c r="J168" s="25" t="s">
        <v>272</v>
      </c>
      <c r="K168" s="25">
        <v>155</v>
      </c>
    </row>
    <row r="169" spans="1:11" x14ac:dyDescent="0.25">
      <c r="A169" s="2">
        <v>162</v>
      </c>
      <c r="B169" s="2">
        <v>183</v>
      </c>
      <c r="C169" s="26">
        <v>3.4502314814814812E-2</v>
      </c>
      <c r="D169" s="25" t="s">
        <v>273</v>
      </c>
      <c r="E169" s="19" t="s">
        <v>156</v>
      </c>
      <c r="F169" s="25" t="s">
        <v>157</v>
      </c>
      <c r="G169" s="25" t="s">
        <v>157</v>
      </c>
      <c r="H169" s="25" t="s">
        <v>67</v>
      </c>
      <c r="I169" s="25">
        <v>173</v>
      </c>
      <c r="J169" s="25" t="s">
        <v>122</v>
      </c>
      <c r="K169" s="25">
        <v>156</v>
      </c>
    </row>
    <row r="170" spans="1:11" x14ac:dyDescent="0.25">
      <c r="A170" s="2">
        <v>163</v>
      </c>
      <c r="B170" s="2">
        <v>400</v>
      </c>
      <c r="C170" s="26">
        <v>3.4513888888888893E-2</v>
      </c>
      <c r="D170" s="25" t="s">
        <v>274</v>
      </c>
      <c r="E170" s="19" t="s">
        <v>65</v>
      </c>
      <c r="F170" s="25" t="s">
        <v>66</v>
      </c>
      <c r="G170" s="25" t="s">
        <v>66</v>
      </c>
      <c r="H170" s="25" t="s">
        <v>57</v>
      </c>
      <c r="I170" s="25">
        <v>172</v>
      </c>
      <c r="J170" s="25" t="s">
        <v>122</v>
      </c>
      <c r="K170" s="25">
        <v>157</v>
      </c>
    </row>
    <row r="171" spans="1:11" x14ac:dyDescent="0.25">
      <c r="A171" s="2">
        <v>164</v>
      </c>
      <c r="B171" s="2">
        <v>136</v>
      </c>
      <c r="C171" s="26">
        <v>3.4525462962962966E-2</v>
      </c>
      <c r="D171" s="25" t="s">
        <v>275</v>
      </c>
      <c r="E171" s="19" t="s">
        <v>126</v>
      </c>
      <c r="F171" s="25" t="s">
        <v>127</v>
      </c>
      <c r="G171" s="25" t="s">
        <v>127</v>
      </c>
      <c r="H171" s="25" t="s">
        <v>55</v>
      </c>
      <c r="I171" s="25">
        <v>171</v>
      </c>
      <c r="J171" s="25" t="s">
        <v>115</v>
      </c>
      <c r="K171" s="25">
        <v>158</v>
      </c>
    </row>
    <row r="172" spans="1:11" x14ac:dyDescent="0.25">
      <c r="A172" s="2">
        <v>165</v>
      </c>
      <c r="B172" s="2">
        <v>272</v>
      </c>
      <c r="C172" s="26">
        <v>3.4618055555555555E-2</v>
      </c>
      <c r="D172" s="25" t="s">
        <v>276</v>
      </c>
      <c r="E172" s="19" t="s">
        <v>136</v>
      </c>
      <c r="F172" s="25" t="s">
        <v>137</v>
      </c>
      <c r="G172" s="25" t="s">
        <v>78</v>
      </c>
      <c r="H172" s="25" t="s">
        <v>57</v>
      </c>
      <c r="I172" s="25">
        <v>170</v>
      </c>
      <c r="J172" s="25" t="s">
        <v>99</v>
      </c>
      <c r="K172" s="25">
        <v>159</v>
      </c>
    </row>
    <row r="173" spans="1:11" x14ac:dyDescent="0.25">
      <c r="A173" s="2">
        <v>166</v>
      </c>
      <c r="B173" s="2">
        <v>477</v>
      </c>
      <c r="C173" s="26">
        <v>3.4768518518518525E-2</v>
      </c>
      <c r="D173" s="25" t="s">
        <v>277</v>
      </c>
      <c r="E173" s="19" t="s">
        <v>30</v>
      </c>
      <c r="F173" s="25" t="s">
        <v>31</v>
      </c>
      <c r="G173" s="25" t="s">
        <v>31</v>
      </c>
      <c r="H173" s="25" t="s">
        <v>182</v>
      </c>
      <c r="I173" s="25">
        <v>169</v>
      </c>
      <c r="J173" s="25" t="s">
        <v>122</v>
      </c>
      <c r="K173" s="25">
        <v>160</v>
      </c>
    </row>
    <row r="174" spans="1:11" x14ac:dyDescent="0.25">
      <c r="A174" s="2">
        <v>167</v>
      </c>
      <c r="B174" s="2">
        <v>436</v>
      </c>
      <c r="C174" s="26">
        <v>3.4780092592592592E-2</v>
      </c>
      <c r="D174" s="25" t="s">
        <v>278</v>
      </c>
      <c r="E174" s="19" t="s">
        <v>30</v>
      </c>
      <c r="F174" s="25" t="s">
        <v>31</v>
      </c>
      <c r="G174" s="25" t="s">
        <v>31</v>
      </c>
      <c r="H174" s="25" t="s">
        <v>67</v>
      </c>
      <c r="I174" s="25">
        <v>168</v>
      </c>
      <c r="J174" s="25" t="s">
        <v>175</v>
      </c>
      <c r="K174" s="25">
        <v>161</v>
      </c>
    </row>
    <row r="175" spans="1:11" x14ac:dyDescent="0.25">
      <c r="A175" s="2">
        <v>168</v>
      </c>
      <c r="B175" s="2">
        <v>472</v>
      </c>
      <c r="C175" s="26">
        <v>3.4872685185185187E-2</v>
      </c>
      <c r="D175" s="25" t="s">
        <v>279</v>
      </c>
      <c r="E175" s="19" t="s">
        <v>30</v>
      </c>
      <c r="F175" s="25" t="s">
        <v>31</v>
      </c>
      <c r="G175" s="25" t="s">
        <v>31</v>
      </c>
      <c r="H175" s="25" t="s">
        <v>172</v>
      </c>
      <c r="I175" s="25">
        <v>170</v>
      </c>
      <c r="J175" s="25" t="s">
        <v>159</v>
      </c>
      <c r="K175" s="25">
        <v>162</v>
      </c>
    </row>
    <row r="176" spans="1:11" x14ac:dyDescent="0.25">
      <c r="A176" s="2">
        <v>169</v>
      </c>
      <c r="B176" s="2">
        <v>288</v>
      </c>
      <c r="C176" s="26">
        <v>3.4965277777777783E-2</v>
      </c>
      <c r="D176" s="25" t="s">
        <v>280</v>
      </c>
      <c r="E176" s="19" t="s">
        <v>45</v>
      </c>
      <c r="F176" s="25" t="s">
        <v>46</v>
      </c>
      <c r="G176" s="25" t="s">
        <v>46</v>
      </c>
      <c r="H176" s="25" t="s">
        <v>210</v>
      </c>
      <c r="I176" s="25">
        <v>169</v>
      </c>
      <c r="J176" s="25" t="s">
        <v>272</v>
      </c>
      <c r="K176" s="25">
        <v>163</v>
      </c>
    </row>
    <row r="177" spans="1:11" x14ac:dyDescent="0.25">
      <c r="A177" s="2">
        <v>170</v>
      </c>
      <c r="B177" s="2">
        <v>281</v>
      </c>
      <c r="C177" s="26">
        <v>3.4999999999999996E-2</v>
      </c>
      <c r="D177" s="25" t="s">
        <v>281</v>
      </c>
      <c r="E177" s="19" t="s">
        <v>136</v>
      </c>
      <c r="F177" s="25" t="s">
        <v>137</v>
      </c>
      <c r="G177" s="25" t="s">
        <v>78</v>
      </c>
      <c r="H177" s="25" t="s">
        <v>57</v>
      </c>
      <c r="I177" s="25">
        <v>167</v>
      </c>
      <c r="J177" s="25" t="s">
        <v>143</v>
      </c>
      <c r="K177" s="25">
        <v>164</v>
      </c>
    </row>
    <row r="178" spans="1:11" x14ac:dyDescent="0.25">
      <c r="A178" s="2">
        <v>171</v>
      </c>
      <c r="B178" s="2">
        <v>462</v>
      </c>
      <c r="C178" s="26">
        <v>3.5138888888888893E-2</v>
      </c>
      <c r="D178" s="25" t="s">
        <v>282</v>
      </c>
      <c r="E178" s="19" t="s">
        <v>30</v>
      </c>
      <c r="F178" s="25" t="s">
        <v>31</v>
      </c>
      <c r="G178" s="25" t="s">
        <v>31</v>
      </c>
      <c r="H178" s="25" t="s">
        <v>210</v>
      </c>
      <c r="I178" s="25">
        <v>168</v>
      </c>
      <c r="J178" s="25" t="s">
        <v>211</v>
      </c>
      <c r="K178" s="25">
        <v>165</v>
      </c>
    </row>
    <row r="179" spans="1:11" x14ac:dyDescent="0.25">
      <c r="A179" s="2">
        <v>172</v>
      </c>
      <c r="B179" s="2">
        <v>8</v>
      </c>
      <c r="C179" s="26">
        <v>3.5173611111111107E-2</v>
      </c>
      <c r="D179" s="25" t="s">
        <v>283</v>
      </c>
      <c r="E179" s="19" t="s">
        <v>18</v>
      </c>
      <c r="F179" s="25" t="s">
        <v>19</v>
      </c>
      <c r="G179" s="25" t="s">
        <v>19</v>
      </c>
      <c r="H179" s="25" t="s">
        <v>148</v>
      </c>
      <c r="I179" s="25">
        <v>167</v>
      </c>
      <c r="J179" s="25" t="s">
        <v>102</v>
      </c>
      <c r="K179" s="25">
        <v>166</v>
      </c>
    </row>
    <row r="180" spans="1:11" x14ac:dyDescent="0.25">
      <c r="A180" s="2">
        <v>173</v>
      </c>
      <c r="B180" s="2">
        <v>476</v>
      </c>
      <c r="C180" s="26">
        <v>3.5185185185185187E-2</v>
      </c>
      <c r="D180" s="25" t="s">
        <v>284</v>
      </c>
      <c r="E180" s="19" t="s">
        <v>30</v>
      </c>
      <c r="F180" s="25" t="s">
        <v>31</v>
      </c>
      <c r="G180" s="25" t="s">
        <v>31</v>
      </c>
      <c r="H180" s="25" t="s">
        <v>253</v>
      </c>
      <c r="I180" s="25">
        <v>166</v>
      </c>
      <c r="J180" s="25" t="s">
        <v>272</v>
      </c>
      <c r="K180" s="25">
        <v>167</v>
      </c>
    </row>
    <row r="181" spans="1:11" x14ac:dyDescent="0.25">
      <c r="A181" s="2">
        <v>174</v>
      </c>
      <c r="B181" s="2">
        <v>259</v>
      </c>
      <c r="C181" s="26">
        <v>3.5208333333333335E-2</v>
      </c>
      <c r="D181" s="25" t="s">
        <v>285</v>
      </c>
      <c r="E181" s="19" t="s">
        <v>106</v>
      </c>
      <c r="F181" s="25" t="s">
        <v>107</v>
      </c>
      <c r="G181" s="25" t="s">
        <v>37</v>
      </c>
      <c r="H181" s="25" t="s">
        <v>57</v>
      </c>
      <c r="I181" s="25">
        <v>166</v>
      </c>
      <c r="J181" s="25" t="s">
        <v>179</v>
      </c>
      <c r="K181" s="25">
        <v>168</v>
      </c>
    </row>
    <row r="182" spans="1:11" x14ac:dyDescent="0.25">
      <c r="A182" s="2">
        <v>175</v>
      </c>
      <c r="B182" s="2">
        <v>706</v>
      </c>
      <c r="C182" s="26">
        <v>3.5243055555555555E-2</v>
      </c>
      <c r="D182" s="25" t="s">
        <v>286</v>
      </c>
      <c r="E182" s="19" t="s">
        <v>156</v>
      </c>
      <c r="F182" s="25" t="s">
        <v>157</v>
      </c>
      <c r="G182" s="25" t="s">
        <v>157</v>
      </c>
      <c r="H182" s="25" t="s">
        <v>20</v>
      </c>
      <c r="I182" s="25">
        <v>165</v>
      </c>
      <c r="J182" s="25" t="s">
        <v>60</v>
      </c>
      <c r="K182" s="25">
        <v>169</v>
      </c>
    </row>
    <row r="183" spans="1:11" x14ac:dyDescent="0.25">
      <c r="A183" s="2">
        <v>176</v>
      </c>
      <c r="B183" s="2">
        <v>534</v>
      </c>
      <c r="C183" s="26">
        <v>3.5277777777777776E-2</v>
      </c>
      <c r="D183" s="25" t="s">
        <v>287</v>
      </c>
      <c r="E183" s="19" t="s">
        <v>39</v>
      </c>
      <c r="F183" s="25" t="s">
        <v>40</v>
      </c>
      <c r="G183" s="25" t="s">
        <v>40</v>
      </c>
      <c r="H183" s="25" t="s">
        <v>253</v>
      </c>
      <c r="I183" s="25">
        <v>165</v>
      </c>
      <c r="J183" s="25" t="s">
        <v>211</v>
      </c>
      <c r="K183" s="25">
        <v>170</v>
      </c>
    </row>
    <row r="184" spans="1:11" x14ac:dyDescent="0.25">
      <c r="A184" s="2">
        <v>177</v>
      </c>
      <c r="B184" s="2">
        <v>122</v>
      </c>
      <c r="C184" s="26">
        <v>3.5289351851851856E-2</v>
      </c>
      <c r="D184" s="25" t="s">
        <v>288</v>
      </c>
      <c r="E184" s="19" t="s">
        <v>35</v>
      </c>
      <c r="F184" s="25" t="s">
        <v>36</v>
      </c>
      <c r="G184" s="25" t="s">
        <v>37</v>
      </c>
      <c r="H184" s="25" t="s">
        <v>172</v>
      </c>
      <c r="I184" s="25">
        <v>164</v>
      </c>
      <c r="J184" s="25" t="s">
        <v>195</v>
      </c>
      <c r="K184" s="25">
        <v>171</v>
      </c>
    </row>
    <row r="185" spans="1:11" x14ac:dyDescent="0.25">
      <c r="A185" s="2">
        <v>178</v>
      </c>
      <c r="B185" s="2">
        <v>151</v>
      </c>
      <c r="C185" s="26">
        <v>3.5358796296296298E-2</v>
      </c>
      <c r="D185" s="25" t="s">
        <v>289</v>
      </c>
      <c r="E185" s="19" t="s">
        <v>126</v>
      </c>
      <c r="F185" s="25" t="s">
        <v>127</v>
      </c>
      <c r="G185" s="25" t="s">
        <v>127</v>
      </c>
      <c r="H185" s="25" t="s">
        <v>73</v>
      </c>
      <c r="I185" s="25">
        <v>164</v>
      </c>
      <c r="J185" s="25" t="s">
        <v>21</v>
      </c>
      <c r="K185" s="25">
        <v>172</v>
      </c>
    </row>
    <row r="186" spans="1:11" x14ac:dyDescent="0.25">
      <c r="A186" s="2">
        <v>179</v>
      </c>
      <c r="B186" s="2">
        <v>719</v>
      </c>
      <c r="C186" s="26">
        <v>3.5532407407407408E-2</v>
      </c>
      <c r="D186" s="25" t="s">
        <v>290</v>
      </c>
      <c r="E186" s="19" t="s">
        <v>156</v>
      </c>
      <c r="F186" s="25" t="s">
        <v>157</v>
      </c>
      <c r="G186" s="25" t="s">
        <v>157</v>
      </c>
      <c r="H186" s="25" t="s">
        <v>55</v>
      </c>
      <c r="I186" s="25">
        <v>163</v>
      </c>
      <c r="J186" s="25" t="s">
        <v>84</v>
      </c>
      <c r="K186" s="25">
        <v>173</v>
      </c>
    </row>
    <row r="187" spans="1:11" x14ac:dyDescent="0.25">
      <c r="A187" s="2">
        <v>180</v>
      </c>
      <c r="B187" s="2">
        <v>444</v>
      </c>
      <c r="C187" s="26">
        <v>3.5532407407407408E-2</v>
      </c>
      <c r="D187" s="25" t="s">
        <v>291</v>
      </c>
      <c r="E187" s="19" t="s">
        <v>30</v>
      </c>
      <c r="F187" s="25" t="s">
        <v>31</v>
      </c>
      <c r="G187" s="25" t="s">
        <v>31</v>
      </c>
      <c r="H187" s="25" t="s">
        <v>210</v>
      </c>
      <c r="I187" s="25">
        <v>163</v>
      </c>
      <c r="J187" s="25" t="s">
        <v>195</v>
      </c>
      <c r="K187" s="25">
        <v>174</v>
      </c>
    </row>
    <row r="188" spans="1:11" x14ac:dyDescent="0.25">
      <c r="A188" s="2">
        <v>181</v>
      </c>
      <c r="B188" s="2">
        <v>148</v>
      </c>
      <c r="C188" s="26">
        <v>3.5613425925925923E-2</v>
      </c>
      <c r="D188" s="25" t="s">
        <v>292</v>
      </c>
      <c r="E188" s="19" t="s">
        <v>126</v>
      </c>
      <c r="F188" s="25" t="s">
        <v>127</v>
      </c>
      <c r="G188" s="25" t="s">
        <v>127</v>
      </c>
      <c r="H188" s="25" t="s">
        <v>182</v>
      </c>
      <c r="I188" s="25">
        <v>162</v>
      </c>
      <c r="J188" s="25" t="s">
        <v>60</v>
      </c>
      <c r="K188" s="25">
        <v>175</v>
      </c>
    </row>
    <row r="189" spans="1:11" x14ac:dyDescent="0.25">
      <c r="A189" s="2">
        <v>182</v>
      </c>
      <c r="B189" s="2">
        <v>715</v>
      </c>
      <c r="C189" s="26">
        <v>3.5856481481481482E-2</v>
      </c>
      <c r="D189" s="25" t="s">
        <v>293</v>
      </c>
      <c r="E189" s="19" t="s">
        <v>76</v>
      </c>
      <c r="F189" s="25" t="s">
        <v>77</v>
      </c>
      <c r="G189" s="25" t="s">
        <v>78</v>
      </c>
      <c r="H189" s="25" t="s">
        <v>210</v>
      </c>
      <c r="I189" s="25">
        <v>162</v>
      </c>
      <c r="J189" s="25" t="s">
        <v>211</v>
      </c>
      <c r="K189" s="25">
        <v>176</v>
      </c>
    </row>
    <row r="190" spans="1:11" x14ac:dyDescent="0.25">
      <c r="A190" s="2">
        <v>183</v>
      </c>
      <c r="B190" s="2">
        <v>484</v>
      </c>
      <c r="C190" s="26">
        <v>3.5914351851851857E-2</v>
      </c>
      <c r="D190" s="25" t="s">
        <v>294</v>
      </c>
      <c r="E190" s="19" t="s">
        <v>30</v>
      </c>
      <c r="F190" s="25" t="s">
        <v>31</v>
      </c>
      <c r="G190" s="25" t="s">
        <v>31</v>
      </c>
      <c r="H190" s="25" t="s">
        <v>32</v>
      </c>
      <c r="I190" s="25">
        <v>161</v>
      </c>
      <c r="J190" s="25" t="s">
        <v>179</v>
      </c>
      <c r="K190" s="25">
        <v>177</v>
      </c>
    </row>
    <row r="191" spans="1:11" x14ac:dyDescent="0.25">
      <c r="A191" s="2">
        <v>184</v>
      </c>
      <c r="B191" s="2">
        <v>241</v>
      </c>
      <c r="C191" s="26">
        <v>3.5949074074074071E-2</v>
      </c>
      <c r="D191" s="25" t="s">
        <v>295</v>
      </c>
      <c r="E191" s="19" t="s">
        <v>243</v>
      </c>
      <c r="F191" s="25" t="s">
        <v>244</v>
      </c>
      <c r="G191" s="25" t="s">
        <v>37</v>
      </c>
      <c r="H191" s="25" t="s">
        <v>158</v>
      </c>
      <c r="I191" s="25">
        <v>161</v>
      </c>
      <c r="J191" s="25" t="s">
        <v>149</v>
      </c>
      <c r="K191" s="25">
        <v>178</v>
      </c>
    </row>
    <row r="192" spans="1:11" x14ac:dyDescent="0.25">
      <c r="A192" s="2">
        <v>185</v>
      </c>
      <c r="B192" s="2">
        <v>737</v>
      </c>
      <c r="C192" s="26">
        <v>3.5972222222222218E-2</v>
      </c>
      <c r="D192" s="25" t="s">
        <v>296</v>
      </c>
      <c r="E192" s="19" t="s">
        <v>297</v>
      </c>
      <c r="F192" s="25" t="s">
        <v>54</v>
      </c>
      <c r="G192" s="25" t="s">
        <v>54</v>
      </c>
      <c r="H192" s="25" t="s">
        <v>182</v>
      </c>
      <c r="I192" s="25" t="s">
        <v>54</v>
      </c>
      <c r="J192" s="25" t="s">
        <v>54</v>
      </c>
      <c r="K192" s="25" t="s">
        <v>54</v>
      </c>
    </row>
    <row r="193" spans="1:11" x14ac:dyDescent="0.25">
      <c r="A193" s="2">
        <v>186</v>
      </c>
      <c r="B193" s="2">
        <v>438</v>
      </c>
      <c r="C193" s="26">
        <v>3.6099537037037034E-2</v>
      </c>
      <c r="D193" s="25" t="s">
        <v>298</v>
      </c>
      <c r="E193" s="19" t="s">
        <v>30</v>
      </c>
      <c r="F193" s="25" t="s">
        <v>31</v>
      </c>
      <c r="G193" s="25" t="s">
        <v>31</v>
      </c>
      <c r="H193" s="25" t="s">
        <v>158</v>
      </c>
      <c r="I193" s="25">
        <v>160</v>
      </c>
      <c r="J193" s="25" t="s">
        <v>149</v>
      </c>
      <c r="K193" s="25">
        <v>179</v>
      </c>
    </row>
    <row r="194" spans="1:11" x14ac:dyDescent="0.25">
      <c r="A194" s="2">
        <v>187</v>
      </c>
      <c r="B194" s="2">
        <v>287</v>
      </c>
      <c r="C194" s="26">
        <v>3.6620370370370373E-2</v>
      </c>
      <c r="D194" s="25" t="s">
        <v>299</v>
      </c>
      <c r="E194" s="19" t="s">
        <v>45</v>
      </c>
      <c r="F194" s="25" t="s">
        <v>46</v>
      </c>
      <c r="G194" s="25" t="s">
        <v>46</v>
      </c>
      <c r="H194" s="25" t="s">
        <v>208</v>
      </c>
      <c r="I194" s="25">
        <v>160</v>
      </c>
      <c r="J194" s="25" t="s">
        <v>58</v>
      </c>
      <c r="K194" s="25">
        <v>180</v>
      </c>
    </row>
    <row r="195" spans="1:11" x14ac:dyDescent="0.25">
      <c r="A195" s="2">
        <v>188</v>
      </c>
      <c r="B195" s="2">
        <v>11</v>
      </c>
      <c r="C195" s="26">
        <v>3.6666666666666667E-2</v>
      </c>
      <c r="D195" s="25" t="s">
        <v>300</v>
      </c>
      <c r="E195" s="19" t="s">
        <v>18</v>
      </c>
      <c r="F195" s="25" t="s">
        <v>19</v>
      </c>
      <c r="G195" s="25" t="s">
        <v>19</v>
      </c>
      <c r="H195" s="25" t="s">
        <v>210</v>
      </c>
      <c r="I195" s="25">
        <v>159</v>
      </c>
      <c r="J195" s="25" t="s">
        <v>211</v>
      </c>
      <c r="K195" s="25">
        <v>181</v>
      </c>
    </row>
    <row r="196" spans="1:11" x14ac:dyDescent="0.25">
      <c r="A196" s="2">
        <v>189</v>
      </c>
      <c r="B196" s="2">
        <v>618</v>
      </c>
      <c r="C196" s="26">
        <v>3.6736111111111108E-2</v>
      </c>
      <c r="D196" s="25" t="s">
        <v>301</v>
      </c>
      <c r="E196" s="19" t="s">
        <v>86</v>
      </c>
      <c r="F196" s="25" t="s">
        <v>87</v>
      </c>
      <c r="G196" s="25" t="s">
        <v>82</v>
      </c>
      <c r="H196" s="25" t="s">
        <v>253</v>
      </c>
      <c r="I196" s="25">
        <v>158</v>
      </c>
      <c r="J196" s="25" t="s">
        <v>211</v>
      </c>
      <c r="K196" s="25">
        <v>182</v>
      </c>
    </row>
    <row r="197" spans="1:11" x14ac:dyDescent="0.25">
      <c r="A197" s="2">
        <v>190</v>
      </c>
      <c r="B197" s="2">
        <v>722</v>
      </c>
      <c r="C197" s="26">
        <v>3.6863425925925931E-2</v>
      </c>
      <c r="D197" s="25" t="s">
        <v>302</v>
      </c>
      <c r="E197" s="19">
        <v>0</v>
      </c>
      <c r="F197" s="25" t="s">
        <v>54</v>
      </c>
      <c r="G197" s="25" t="s">
        <v>54</v>
      </c>
      <c r="H197" s="25" t="s">
        <v>101</v>
      </c>
      <c r="I197" s="25" t="s">
        <v>54</v>
      </c>
      <c r="J197" s="25" t="s">
        <v>54</v>
      </c>
      <c r="K197" s="25" t="s">
        <v>54</v>
      </c>
    </row>
    <row r="198" spans="1:11" x14ac:dyDescent="0.25">
      <c r="A198" s="2">
        <v>191</v>
      </c>
      <c r="B198" s="2">
        <v>721</v>
      </c>
      <c r="C198" s="26">
        <v>3.6874999999999998E-2</v>
      </c>
      <c r="D198" s="25" t="s">
        <v>303</v>
      </c>
      <c r="E198" s="19">
        <v>0</v>
      </c>
      <c r="F198" s="25" t="s">
        <v>54</v>
      </c>
      <c r="G198" s="25" t="s">
        <v>54</v>
      </c>
      <c r="H198" s="25" t="s">
        <v>101</v>
      </c>
      <c r="I198" s="25" t="s">
        <v>54</v>
      </c>
      <c r="J198" s="25" t="s">
        <v>54</v>
      </c>
      <c r="K198" s="25" t="s">
        <v>54</v>
      </c>
    </row>
    <row r="199" spans="1:11" x14ac:dyDescent="0.25">
      <c r="A199" s="2">
        <v>192</v>
      </c>
      <c r="B199" s="2">
        <v>561</v>
      </c>
      <c r="C199" s="26">
        <v>3.6932870370370366E-2</v>
      </c>
      <c r="D199" s="25" t="s">
        <v>304</v>
      </c>
      <c r="E199" s="19" t="s">
        <v>39</v>
      </c>
      <c r="F199" s="25" t="s">
        <v>40</v>
      </c>
      <c r="G199" s="25" t="s">
        <v>40</v>
      </c>
      <c r="H199" s="25" t="s">
        <v>101</v>
      </c>
      <c r="I199" s="25">
        <v>157</v>
      </c>
      <c r="J199" s="25" t="s">
        <v>305</v>
      </c>
      <c r="K199" s="25">
        <v>183</v>
      </c>
    </row>
    <row r="200" spans="1:11" x14ac:dyDescent="0.25">
      <c r="A200" s="2">
        <v>193</v>
      </c>
      <c r="B200" s="2">
        <v>199</v>
      </c>
      <c r="C200" s="26">
        <v>3.6967592592592594E-2</v>
      </c>
      <c r="D200" s="25" t="s">
        <v>306</v>
      </c>
      <c r="E200" s="19" t="s">
        <v>156</v>
      </c>
      <c r="F200" s="25" t="s">
        <v>157</v>
      </c>
      <c r="G200" s="25" t="s">
        <v>157</v>
      </c>
      <c r="H200" s="25" t="s">
        <v>55</v>
      </c>
      <c r="I200" s="25">
        <v>159</v>
      </c>
      <c r="J200" s="25" t="s">
        <v>99</v>
      </c>
      <c r="K200" s="25">
        <v>184</v>
      </c>
    </row>
    <row r="201" spans="1:11" x14ac:dyDescent="0.25">
      <c r="A201" s="2">
        <v>194</v>
      </c>
      <c r="B201" s="2">
        <v>120</v>
      </c>
      <c r="C201" s="26">
        <v>3.7013888888888888E-2</v>
      </c>
      <c r="D201" s="25" t="s">
        <v>307</v>
      </c>
      <c r="E201" s="19" t="s">
        <v>35</v>
      </c>
      <c r="F201" s="25" t="s">
        <v>36</v>
      </c>
      <c r="G201" s="25" t="s">
        <v>37</v>
      </c>
      <c r="H201" s="25" t="s">
        <v>182</v>
      </c>
      <c r="I201" s="25">
        <v>158</v>
      </c>
      <c r="J201" s="25" t="s">
        <v>229</v>
      </c>
      <c r="K201" s="25">
        <v>185</v>
      </c>
    </row>
    <row r="202" spans="1:11" x14ac:dyDescent="0.25">
      <c r="A202" s="2">
        <v>195</v>
      </c>
      <c r="B202" s="2">
        <v>453</v>
      </c>
      <c r="C202" s="26">
        <v>3.712962962962963E-2</v>
      </c>
      <c r="D202" s="25" t="s">
        <v>308</v>
      </c>
      <c r="E202" s="19" t="s">
        <v>30</v>
      </c>
      <c r="F202" s="25" t="s">
        <v>31</v>
      </c>
      <c r="G202" s="25" t="s">
        <v>31</v>
      </c>
      <c r="H202" s="25" t="s">
        <v>101</v>
      </c>
      <c r="I202" s="25">
        <v>156</v>
      </c>
      <c r="J202" s="25" t="s">
        <v>226</v>
      </c>
      <c r="K202" s="25">
        <v>186</v>
      </c>
    </row>
    <row r="203" spans="1:11" x14ac:dyDescent="0.25">
      <c r="A203" s="2">
        <v>196</v>
      </c>
      <c r="B203" s="2">
        <v>723</v>
      </c>
      <c r="C203" s="26">
        <v>3.72337962962963E-2</v>
      </c>
      <c r="D203" s="25" t="s">
        <v>309</v>
      </c>
      <c r="E203" s="19" t="s">
        <v>45</v>
      </c>
      <c r="F203" s="25" t="s">
        <v>46</v>
      </c>
      <c r="G203" s="25" t="s">
        <v>46</v>
      </c>
      <c r="H203" s="25" t="s">
        <v>25</v>
      </c>
      <c r="I203" s="25">
        <v>157</v>
      </c>
      <c r="J203" s="25" t="s">
        <v>21</v>
      </c>
      <c r="K203" s="25">
        <v>187</v>
      </c>
    </row>
    <row r="204" spans="1:11" x14ac:dyDescent="0.25">
      <c r="A204" s="2">
        <v>197</v>
      </c>
      <c r="B204" s="2">
        <v>46</v>
      </c>
      <c r="C204" s="26">
        <v>3.7303240740740741E-2</v>
      </c>
      <c r="D204" s="25" t="s">
        <v>310</v>
      </c>
      <c r="E204" s="19" t="s">
        <v>23</v>
      </c>
      <c r="F204" s="25" t="s">
        <v>24</v>
      </c>
      <c r="G204" s="25" t="s">
        <v>24</v>
      </c>
      <c r="H204" s="25" t="s">
        <v>208</v>
      </c>
      <c r="I204" s="25">
        <v>156</v>
      </c>
      <c r="J204" s="25" t="s">
        <v>54</v>
      </c>
      <c r="K204" s="25" t="s">
        <v>54</v>
      </c>
    </row>
    <row r="205" spans="1:11" x14ac:dyDescent="0.25">
      <c r="A205" s="2">
        <v>198</v>
      </c>
      <c r="B205" s="2">
        <v>330</v>
      </c>
      <c r="C205" s="26">
        <v>3.7326388888888888E-2</v>
      </c>
      <c r="D205" s="25" t="s">
        <v>311</v>
      </c>
      <c r="E205" s="19" t="s">
        <v>89</v>
      </c>
      <c r="F205" s="25" t="s">
        <v>90</v>
      </c>
      <c r="G205" s="25" t="s">
        <v>90</v>
      </c>
      <c r="H205" s="25" t="s">
        <v>129</v>
      </c>
      <c r="I205" s="25">
        <v>155</v>
      </c>
      <c r="J205" s="25" t="s">
        <v>159</v>
      </c>
      <c r="K205" s="25">
        <v>188</v>
      </c>
    </row>
    <row r="206" spans="1:11" x14ac:dyDescent="0.25">
      <c r="A206" s="2">
        <v>199</v>
      </c>
      <c r="B206" s="2">
        <v>447</v>
      </c>
      <c r="C206" s="26">
        <v>3.7349537037037035E-2</v>
      </c>
      <c r="D206" s="25" t="s">
        <v>312</v>
      </c>
      <c r="E206" s="19" t="s">
        <v>30</v>
      </c>
      <c r="F206" s="25" t="s">
        <v>31</v>
      </c>
      <c r="G206" s="25" t="s">
        <v>31</v>
      </c>
      <c r="H206" s="25" t="s">
        <v>67</v>
      </c>
      <c r="I206" s="25">
        <v>155</v>
      </c>
      <c r="J206" s="25" t="s">
        <v>229</v>
      </c>
      <c r="K206" s="25">
        <v>189</v>
      </c>
    </row>
    <row r="207" spans="1:11" x14ac:dyDescent="0.25">
      <c r="A207" s="2">
        <v>200</v>
      </c>
      <c r="B207" s="2">
        <v>131</v>
      </c>
      <c r="C207" s="26">
        <v>3.7418981481481477E-2</v>
      </c>
      <c r="D207" s="25" t="s">
        <v>313</v>
      </c>
      <c r="E207" s="19" t="s">
        <v>126</v>
      </c>
      <c r="F207" s="25" t="s">
        <v>127</v>
      </c>
      <c r="G207" s="25" t="s">
        <v>127</v>
      </c>
      <c r="H207" s="25" t="s">
        <v>314</v>
      </c>
      <c r="I207" s="25">
        <v>154</v>
      </c>
      <c r="J207" s="25" t="s">
        <v>268</v>
      </c>
      <c r="K207" s="25">
        <v>190</v>
      </c>
    </row>
    <row r="208" spans="1:11" x14ac:dyDescent="0.25">
      <c r="A208" s="2">
        <v>201</v>
      </c>
      <c r="B208" s="2">
        <v>181</v>
      </c>
      <c r="C208" s="26">
        <v>3.7453703703703704E-2</v>
      </c>
      <c r="D208" s="25" t="s">
        <v>315</v>
      </c>
      <c r="E208" s="19" t="s">
        <v>156</v>
      </c>
      <c r="F208" s="25" t="s">
        <v>157</v>
      </c>
      <c r="G208" s="25" t="s">
        <v>157</v>
      </c>
      <c r="H208" s="25" t="s">
        <v>172</v>
      </c>
      <c r="I208" s="25">
        <v>153</v>
      </c>
      <c r="J208" s="25" t="s">
        <v>102</v>
      </c>
      <c r="K208" s="25">
        <v>191</v>
      </c>
    </row>
    <row r="209" spans="1:11" x14ac:dyDescent="0.25">
      <c r="A209" s="2">
        <v>202</v>
      </c>
      <c r="B209" s="2">
        <v>535</v>
      </c>
      <c r="C209" s="26">
        <v>3.7476851851851851E-2</v>
      </c>
      <c r="D209" s="25" t="s">
        <v>316</v>
      </c>
      <c r="E209" s="19" t="s">
        <v>39</v>
      </c>
      <c r="F209" s="25" t="s">
        <v>40</v>
      </c>
      <c r="G209" s="25" t="s">
        <v>40</v>
      </c>
      <c r="H209" s="25" t="s">
        <v>314</v>
      </c>
      <c r="I209" s="25">
        <v>152</v>
      </c>
      <c r="J209" s="25" t="s">
        <v>130</v>
      </c>
      <c r="K209" s="25">
        <v>192</v>
      </c>
    </row>
    <row r="210" spans="1:11" x14ac:dyDescent="0.25">
      <c r="A210" s="2">
        <v>203</v>
      </c>
      <c r="B210" s="2">
        <v>402</v>
      </c>
      <c r="C210" s="26">
        <v>3.7523148148148146E-2</v>
      </c>
      <c r="D210" s="25" t="s">
        <v>317</v>
      </c>
      <c r="E210" s="19" t="s">
        <v>65</v>
      </c>
      <c r="F210" s="25" t="s">
        <v>66</v>
      </c>
      <c r="G210" s="25" t="s">
        <v>66</v>
      </c>
      <c r="H210" s="25" t="s">
        <v>67</v>
      </c>
      <c r="I210" s="25">
        <v>154</v>
      </c>
      <c r="J210" s="25" t="s">
        <v>94</v>
      </c>
      <c r="K210" s="25">
        <v>193</v>
      </c>
    </row>
    <row r="211" spans="1:11" x14ac:dyDescent="0.25">
      <c r="A211" s="2">
        <v>204</v>
      </c>
      <c r="B211" s="2">
        <v>325</v>
      </c>
      <c r="C211" s="26">
        <v>3.75462962962963E-2</v>
      </c>
      <c r="D211" s="25" t="s">
        <v>318</v>
      </c>
      <c r="E211" s="19" t="s">
        <v>45</v>
      </c>
      <c r="F211" s="25" t="s">
        <v>46</v>
      </c>
      <c r="G211" s="25" t="s">
        <v>46</v>
      </c>
      <c r="H211" s="25" t="s">
        <v>182</v>
      </c>
      <c r="I211" s="25">
        <v>153</v>
      </c>
      <c r="J211" s="25" t="s">
        <v>92</v>
      </c>
      <c r="K211" s="25">
        <v>194</v>
      </c>
    </row>
    <row r="212" spans="1:11" x14ac:dyDescent="0.25">
      <c r="A212" s="2">
        <v>205</v>
      </c>
      <c r="B212" s="2">
        <v>32</v>
      </c>
      <c r="C212" s="26">
        <v>3.7581018518518521E-2</v>
      </c>
      <c r="D212" s="25" t="s">
        <v>319</v>
      </c>
      <c r="E212" s="19" t="s">
        <v>23</v>
      </c>
      <c r="F212" s="25" t="s">
        <v>24</v>
      </c>
      <c r="G212" s="25" t="s">
        <v>24</v>
      </c>
      <c r="H212" s="25" t="s">
        <v>158</v>
      </c>
      <c r="I212" s="25">
        <v>151</v>
      </c>
      <c r="J212" s="25" t="s">
        <v>195</v>
      </c>
      <c r="K212" s="25">
        <v>195</v>
      </c>
    </row>
    <row r="213" spans="1:11" x14ac:dyDescent="0.25">
      <c r="A213" s="2">
        <v>206</v>
      </c>
      <c r="B213" s="2">
        <v>61</v>
      </c>
      <c r="C213" s="26">
        <v>3.7662037037037036E-2</v>
      </c>
      <c r="D213" s="25" t="s">
        <v>320</v>
      </c>
      <c r="E213" s="19" t="s">
        <v>23</v>
      </c>
      <c r="F213" s="25" t="s">
        <v>24</v>
      </c>
      <c r="G213" s="25" t="s">
        <v>24</v>
      </c>
      <c r="H213" s="25" t="s">
        <v>158</v>
      </c>
      <c r="I213" s="25">
        <v>150</v>
      </c>
      <c r="J213" s="25" t="s">
        <v>226</v>
      </c>
      <c r="K213" s="25">
        <v>196</v>
      </c>
    </row>
    <row r="214" spans="1:11" x14ac:dyDescent="0.25">
      <c r="A214" s="2">
        <v>207</v>
      </c>
      <c r="B214" s="2">
        <v>724</v>
      </c>
      <c r="C214" s="26">
        <v>3.7673611111111109E-2</v>
      </c>
      <c r="D214" s="25" t="s">
        <v>321</v>
      </c>
      <c r="E214" s="19" t="s">
        <v>42</v>
      </c>
      <c r="F214" s="25" t="s">
        <v>43</v>
      </c>
      <c r="G214" s="25" t="s">
        <v>43</v>
      </c>
      <c r="H214" s="25" t="s">
        <v>158</v>
      </c>
      <c r="I214" s="25">
        <v>149</v>
      </c>
      <c r="J214" s="25" t="s">
        <v>159</v>
      </c>
      <c r="K214" s="25">
        <v>197</v>
      </c>
    </row>
    <row r="215" spans="1:11" x14ac:dyDescent="0.25">
      <c r="A215" s="2">
        <v>208</v>
      </c>
      <c r="B215" s="2">
        <v>252</v>
      </c>
      <c r="C215" s="26">
        <v>3.7696759259259256E-2</v>
      </c>
      <c r="D215" s="25" t="s">
        <v>322</v>
      </c>
      <c r="E215" s="19" t="s">
        <v>119</v>
      </c>
      <c r="F215" s="25" t="s">
        <v>120</v>
      </c>
      <c r="G215" s="25" t="s">
        <v>51</v>
      </c>
      <c r="H215" s="25" t="s">
        <v>67</v>
      </c>
      <c r="I215" s="25">
        <v>152</v>
      </c>
      <c r="J215" s="25" t="s">
        <v>94</v>
      </c>
      <c r="K215" s="25">
        <v>198</v>
      </c>
    </row>
    <row r="216" spans="1:11" x14ac:dyDescent="0.25">
      <c r="A216" s="2">
        <v>209</v>
      </c>
      <c r="B216" s="2">
        <v>64</v>
      </c>
      <c r="C216" s="26">
        <v>3.7777777777777778E-2</v>
      </c>
      <c r="D216" s="25" t="s">
        <v>323</v>
      </c>
      <c r="E216" s="19" t="s">
        <v>23</v>
      </c>
      <c r="F216" s="25" t="s">
        <v>24</v>
      </c>
      <c r="G216" s="25" t="s">
        <v>24</v>
      </c>
      <c r="H216" s="25" t="s">
        <v>101</v>
      </c>
      <c r="I216" s="25">
        <v>148</v>
      </c>
      <c r="J216" s="25" t="s">
        <v>305</v>
      </c>
      <c r="K216" s="25">
        <v>199</v>
      </c>
    </row>
    <row r="217" spans="1:11" x14ac:dyDescent="0.25">
      <c r="A217" s="2">
        <v>210</v>
      </c>
      <c r="B217" s="2">
        <v>708</v>
      </c>
      <c r="C217" s="26">
        <v>3.784722222222222E-2</v>
      </c>
      <c r="D217" s="25" t="s">
        <v>324</v>
      </c>
      <c r="E217" s="19">
        <v>0</v>
      </c>
      <c r="F217" s="25" t="s">
        <v>54</v>
      </c>
      <c r="G217" s="25" t="s">
        <v>54</v>
      </c>
      <c r="H217" s="25" t="s">
        <v>253</v>
      </c>
      <c r="I217" s="25" t="s">
        <v>54</v>
      </c>
      <c r="J217" s="25" t="s">
        <v>54</v>
      </c>
      <c r="K217" s="25" t="s">
        <v>54</v>
      </c>
    </row>
    <row r="218" spans="1:11" x14ac:dyDescent="0.25">
      <c r="A218" s="2">
        <v>211</v>
      </c>
      <c r="B218" s="2">
        <v>54</v>
      </c>
      <c r="C218" s="26">
        <v>3.7974537037037036E-2</v>
      </c>
      <c r="D218" s="25" t="s">
        <v>325</v>
      </c>
      <c r="E218" s="19" t="s">
        <v>23</v>
      </c>
      <c r="F218" s="25" t="s">
        <v>24</v>
      </c>
      <c r="G218" s="25" t="s">
        <v>24</v>
      </c>
      <c r="H218" s="25" t="s">
        <v>57</v>
      </c>
      <c r="I218" s="25">
        <v>151</v>
      </c>
      <c r="J218" s="25" t="s">
        <v>54</v>
      </c>
      <c r="K218" s="25" t="s">
        <v>54</v>
      </c>
    </row>
    <row r="219" spans="1:11" x14ac:dyDescent="0.25">
      <c r="A219" s="2">
        <v>212</v>
      </c>
      <c r="B219" s="2">
        <v>638</v>
      </c>
      <c r="C219" s="26">
        <v>3.8090277777777778E-2</v>
      </c>
      <c r="D219" s="25" t="s">
        <v>326</v>
      </c>
      <c r="E219" s="19" t="s">
        <v>86</v>
      </c>
      <c r="F219" s="25" t="s">
        <v>87</v>
      </c>
      <c r="G219" s="25" t="s">
        <v>82</v>
      </c>
      <c r="H219" s="25" t="s">
        <v>210</v>
      </c>
      <c r="I219" s="25">
        <v>147</v>
      </c>
      <c r="J219" s="25" t="s">
        <v>272</v>
      </c>
      <c r="K219" s="25">
        <v>200</v>
      </c>
    </row>
    <row r="220" spans="1:11" x14ac:dyDescent="0.25">
      <c r="A220" s="2">
        <v>213</v>
      </c>
      <c r="B220" s="2">
        <v>589</v>
      </c>
      <c r="C220" s="26">
        <v>3.8124999999999999E-2</v>
      </c>
      <c r="D220" s="25" t="s">
        <v>327</v>
      </c>
      <c r="E220" s="19" t="s">
        <v>80</v>
      </c>
      <c r="F220" s="25" t="s">
        <v>81</v>
      </c>
      <c r="G220" s="25" t="s">
        <v>82</v>
      </c>
      <c r="H220" s="25" t="s">
        <v>314</v>
      </c>
      <c r="I220" s="25">
        <v>146</v>
      </c>
      <c r="J220" s="25" t="s">
        <v>130</v>
      </c>
      <c r="K220" s="25">
        <v>201</v>
      </c>
    </row>
    <row r="221" spans="1:11" x14ac:dyDescent="0.25">
      <c r="A221" s="2">
        <v>214</v>
      </c>
      <c r="B221" s="2">
        <v>582</v>
      </c>
      <c r="C221" s="26">
        <v>3.8159722222222227E-2</v>
      </c>
      <c r="D221" s="25" t="s">
        <v>328</v>
      </c>
      <c r="E221" s="19" t="s">
        <v>39</v>
      </c>
      <c r="F221" s="25" t="s">
        <v>40</v>
      </c>
      <c r="G221" s="25" t="s">
        <v>40</v>
      </c>
      <c r="H221" s="25" t="s">
        <v>210</v>
      </c>
      <c r="I221" s="25">
        <v>145</v>
      </c>
      <c r="J221" s="25" t="s">
        <v>272</v>
      </c>
      <c r="K221" s="25">
        <v>202</v>
      </c>
    </row>
    <row r="222" spans="1:11" x14ac:dyDescent="0.25">
      <c r="A222" s="2">
        <v>215</v>
      </c>
      <c r="B222" s="2">
        <v>659</v>
      </c>
      <c r="C222" s="26">
        <v>3.8182870370370374E-2</v>
      </c>
      <c r="D222" s="25" t="s">
        <v>329</v>
      </c>
      <c r="E222" s="19" t="s">
        <v>76</v>
      </c>
      <c r="F222" s="25" t="s">
        <v>77</v>
      </c>
      <c r="G222" s="25" t="s">
        <v>78</v>
      </c>
      <c r="H222" s="25" t="s">
        <v>73</v>
      </c>
      <c r="I222" s="25">
        <v>150</v>
      </c>
      <c r="J222" s="25" t="s">
        <v>74</v>
      </c>
      <c r="K222" s="25">
        <v>203</v>
      </c>
    </row>
    <row r="223" spans="1:11" x14ac:dyDescent="0.25">
      <c r="A223" s="2">
        <v>216</v>
      </c>
      <c r="B223" s="2">
        <v>164</v>
      </c>
      <c r="C223" s="26">
        <v>3.8310185185185183E-2</v>
      </c>
      <c r="D223" s="25" t="s">
        <v>330</v>
      </c>
      <c r="E223" s="19" t="s">
        <v>156</v>
      </c>
      <c r="F223" s="25" t="s">
        <v>157</v>
      </c>
      <c r="G223" s="25" t="s">
        <v>157</v>
      </c>
      <c r="H223" s="25" t="s">
        <v>210</v>
      </c>
      <c r="I223" s="25">
        <v>144</v>
      </c>
      <c r="J223" s="25" t="s">
        <v>211</v>
      </c>
      <c r="K223" s="25">
        <v>204</v>
      </c>
    </row>
    <row r="224" spans="1:11" x14ac:dyDescent="0.25">
      <c r="A224" s="2">
        <v>217</v>
      </c>
      <c r="B224" s="2">
        <v>99</v>
      </c>
      <c r="C224" s="26">
        <v>3.8368055555555551E-2</v>
      </c>
      <c r="D224" s="25" t="s">
        <v>331</v>
      </c>
      <c r="E224" s="19" t="s">
        <v>162</v>
      </c>
      <c r="F224" s="25" t="s">
        <v>163</v>
      </c>
      <c r="G224" s="25" t="s">
        <v>163</v>
      </c>
      <c r="H224" s="25" t="s">
        <v>208</v>
      </c>
      <c r="I224" s="25">
        <v>149</v>
      </c>
      <c r="J224" s="25" t="s">
        <v>74</v>
      </c>
      <c r="K224" s="25">
        <v>205</v>
      </c>
    </row>
    <row r="225" spans="1:11" x14ac:dyDescent="0.25">
      <c r="A225" s="2">
        <v>218</v>
      </c>
      <c r="B225" s="2">
        <v>249</v>
      </c>
      <c r="C225" s="26">
        <v>3.8495370370370367E-2</v>
      </c>
      <c r="D225" s="25" t="s">
        <v>332</v>
      </c>
      <c r="E225" s="19" t="s">
        <v>243</v>
      </c>
      <c r="F225" s="25" t="s">
        <v>244</v>
      </c>
      <c r="G225" s="25" t="s">
        <v>37</v>
      </c>
      <c r="H225" s="25" t="s">
        <v>57</v>
      </c>
      <c r="I225" s="25">
        <v>148</v>
      </c>
      <c r="J225" s="25" t="s">
        <v>231</v>
      </c>
      <c r="K225" s="25">
        <v>206</v>
      </c>
    </row>
    <row r="226" spans="1:11" x14ac:dyDescent="0.25">
      <c r="A226" s="2">
        <v>219</v>
      </c>
      <c r="B226" s="2">
        <v>28</v>
      </c>
      <c r="C226" s="26">
        <v>3.8530092592592595E-2</v>
      </c>
      <c r="D226" s="25" t="s">
        <v>333</v>
      </c>
      <c r="E226" s="19" t="s">
        <v>23</v>
      </c>
      <c r="F226" s="25" t="s">
        <v>24</v>
      </c>
      <c r="G226" s="25" t="s">
        <v>24</v>
      </c>
      <c r="H226" s="25" t="s">
        <v>158</v>
      </c>
      <c r="I226" s="25">
        <v>143</v>
      </c>
      <c r="J226" s="25" t="s">
        <v>334</v>
      </c>
      <c r="K226" s="25">
        <v>207</v>
      </c>
    </row>
    <row r="227" spans="1:11" x14ac:dyDescent="0.25">
      <c r="A227" s="2">
        <v>220</v>
      </c>
      <c r="B227" s="2">
        <v>383</v>
      </c>
      <c r="C227" s="26">
        <v>3.8530092592592595E-2</v>
      </c>
      <c r="D227" s="25" t="s">
        <v>335</v>
      </c>
      <c r="E227" s="19" t="s">
        <v>65</v>
      </c>
      <c r="F227" s="25" t="s">
        <v>66</v>
      </c>
      <c r="G227" s="25" t="s">
        <v>66</v>
      </c>
      <c r="H227" s="25" t="s">
        <v>210</v>
      </c>
      <c r="I227" s="25">
        <v>142</v>
      </c>
      <c r="J227" s="25" t="s">
        <v>211</v>
      </c>
      <c r="K227" s="25">
        <v>208</v>
      </c>
    </row>
    <row r="228" spans="1:11" x14ac:dyDescent="0.25">
      <c r="A228" s="2">
        <v>221</v>
      </c>
      <c r="B228" s="2">
        <v>563</v>
      </c>
      <c r="C228" s="26">
        <v>3.8564814814814816E-2</v>
      </c>
      <c r="D228" s="25" t="s">
        <v>336</v>
      </c>
      <c r="E228" s="19" t="s">
        <v>39</v>
      </c>
      <c r="F228" s="25" t="s">
        <v>40</v>
      </c>
      <c r="G228" s="25" t="s">
        <v>40</v>
      </c>
      <c r="H228" s="25" t="s">
        <v>73</v>
      </c>
      <c r="I228" s="25">
        <v>147</v>
      </c>
      <c r="J228" s="25" t="s">
        <v>74</v>
      </c>
      <c r="K228" s="25">
        <v>209</v>
      </c>
    </row>
    <row r="229" spans="1:11" x14ac:dyDescent="0.25">
      <c r="A229" s="2">
        <v>222</v>
      </c>
      <c r="B229" s="2">
        <v>713</v>
      </c>
      <c r="C229" s="26">
        <v>3.858796296296297E-2</v>
      </c>
      <c r="D229" s="25" t="s">
        <v>337</v>
      </c>
      <c r="E229" s="19" t="s">
        <v>243</v>
      </c>
      <c r="F229" s="25" t="s">
        <v>244</v>
      </c>
      <c r="G229" s="25" t="s">
        <v>37</v>
      </c>
      <c r="H229" s="25" t="s">
        <v>148</v>
      </c>
      <c r="I229" s="25">
        <v>141</v>
      </c>
      <c r="J229" s="25" t="s">
        <v>226</v>
      </c>
      <c r="K229" s="25">
        <v>210</v>
      </c>
    </row>
    <row r="230" spans="1:11" x14ac:dyDescent="0.25">
      <c r="A230" s="2">
        <v>223</v>
      </c>
      <c r="B230" s="2">
        <v>182</v>
      </c>
      <c r="C230" s="26">
        <v>3.8634259259259257E-2</v>
      </c>
      <c r="D230" s="25" t="s">
        <v>338</v>
      </c>
      <c r="E230" s="19" t="s">
        <v>156</v>
      </c>
      <c r="F230" s="25" t="s">
        <v>157</v>
      </c>
      <c r="G230" s="25" t="s">
        <v>157</v>
      </c>
      <c r="H230" s="25" t="s">
        <v>253</v>
      </c>
      <c r="I230" s="25">
        <v>140</v>
      </c>
      <c r="J230" s="25" t="s">
        <v>272</v>
      </c>
      <c r="K230" s="25">
        <v>211</v>
      </c>
    </row>
    <row r="231" spans="1:11" x14ac:dyDescent="0.25">
      <c r="A231" s="2">
        <v>224</v>
      </c>
      <c r="B231" s="2">
        <v>83</v>
      </c>
      <c r="C231" s="26">
        <v>3.8715277777777779E-2</v>
      </c>
      <c r="D231" s="25" t="s">
        <v>339</v>
      </c>
      <c r="E231" s="19" t="s">
        <v>23</v>
      </c>
      <c r="F231" s="25" t="s">
        <v>24</v>
      </c>
      <c r="G231" s="25" t="s">
        <v>24</v>
      </c>
      <c r="H231" s="25" t="s">
        <v>253</v>
      </c>
      <c r="I231" s="25">
        <v>139</v>
      </c>
      <c r="J231" s="25" t="s">
        <v>211</v>
      </c>
      <c r="K231" s="25">
        <v>212</v>
      </c>
    </row>
    <row r="232" spans="1:11" x14ac:dyDescent="0.25">
      <c r="A232" s="2">
        <v>225</v>
      </c>
      <c r="B232" s="2">
        <v>532</v>
      </c>
      <c r="C232" s="26">
        <v>3.8807870370370375E-2</v>
      </c>
      <c r="D232" s="25" t="s">
        <v>340</v>
      </c>
      <c r="E232" s="19" t="s">
        <v>39</v>
      </c>
      <c r="F232" s="25" t="s">
        <v>40</v>
      </c>
      <c r="G232" s="25" t="s">
        <v>40</v>
      </c>
      <c r="H232" s="25" t="s">
        <v>129</v>
      </c>
      <c r="I232" s="25">
        <v>138</v>
      </c>
      <c r="J232" s="25" t="s">
        <v>268</v>
      </c>
      <c r="K232" s="25">
        <v>213</v>
      </c>
    </row>
    <row r="233" spans="1:11" x14ac:dyDescent="0.25">
      <c r="A233" s="2">
        <v>226</v>
      </c>
      <c r="B233" s="2">
        <v>68</v>
      </c>
      <c r="C233" s="26">
        <v>3.8819444444444441E-2</v>
      </c>
      <c r="D233" s="25" t="s">
        <v>341</v>
      </c>
      <c r="E233" s="19" t="s">
        <v>23</v>
      </c>
      <c r="F233" s="25" t="s">
        <v>24</v>
      </c>
      <c r="G233" s="25" t="s">
        <v>24</v>
      </c>
      <c r="H233" s="25" t="s">
        <v>73</v>
      </c>
      <c r="I233" s="25">
        <v>146</v>
      </c>
      <c r="J233" s="25" t="s">
        <v>54</v>
      </c>
      <c r="K233" s="25" t="s">
        <v>54</v>
      </c>
    </row>
    <row r="234" spans="1:11" x14ac:dyDescent="0.25">
      <c r="A234" s="2">
        <v>227</v>
      </c>
      <c r="B234" s="2">
        <v>41</v>
      </c>
      <c r="C234" s="26">
        <v>3.8842592592592588E-2</v>
      </c>
      <c r="D234" s="25" t="s">
        <v>342</v>
      </c>
      <c r="E234" s="19" t="s">
        <v>23</v>
      </c>
      <c r="F234" s="25" t="s">
        <v>24</v>
      </c>
      <c r="G234" s="25" t="s">
        <v>24</v>
      </c>
      <c r="H234" s="25" t="s">
        <v>210</v>
      </c>
      <c r="I234" s="25">
        <v>137</v>
      </c>
      <c r="J234" s="25" t="s">
        <v>272</v>
      </c>
      <c r="K234" s="25">
        <v>214</v>
      </c>
    </row>
    <row r="235" spans="1:11" x14ac:dyDescent="0.25">
      <c r="A235" s="2">
        <v>228</v>
      </c>
      <c r="B235" s="2">
        <v>137</v>
      </c>
      <c r="C235" s="26">
        <v>3.9166666666666662E-2</v>
      </c>
      <c r="D235" s="25" t="s">
        <v>343</v>
      </c>
      <c r="E235" s="19" t="s">
        <v>126</v>
      </c>
      <c r="F235" s="25" t="s">
        <v>127</v>
      </c>
      <c r="G235" s="25" t="s">
        <v>127</v>
      </c>
      <c r="H235" s="25" t="s">
        <v>158</v>
      </c>
      <c r="I235" s="25">
        <v>136</v>
      </c>
      <c r="J235" s="25" t="s">
        <v>159</v>
      </c>
      <c r="K235" s="25">
        <v>215</v>
      </c>
    </row>
    <row r="236" spans="1:11" x14ac:dyDescent="0.25">
      <c r="A236" s="2">
        <v>229</v>
      </c>
      <c r="B236" s="2">
        <v>687</v>
      </c>
      <c r="C236" s="26">
        <v>3.9317129629629625E-2</v>
      </c>
      <c r="D236" s="25" t="s">
        <v>344</v>
      </c>
      <c r="E236" s="19" t="s">
        <v>35</v>
      </c>
      <c r="F236" s="25" t="s">
        <v>36</v>
      </c>
      <c r="G236" s="25" t="s">
        <v>37</v>
      </c>
      <c r="H236" s="25" t="s">
        <v>67</v>
      </c>
      <c r="I236" s="25">
        <v>145</v>
      </c>
      <c r="J236" s="25" t="s">
        <v>237</v>
      </c>
      <c r="K236" s="25">
        <v>216</v>
      </c>
    </row>
    <row r="237" spans="1:11" x14ac:dyDescent="0.25">
      <c r="A237" s="2">
        <v>230</v>
      </c>
      <c r="B237" s="2">
        <v>304</v>
      </c>
      <c r="C237" s="26">
        <v>3.9375E-2</v>
      </c>
      <c r="D237" s="25" t="s">
        <v>345</v>
      </c>
      <c r="E237" s="19" t="s">
        <v>45</v>
      </c>
      <c r="F237" s="25" t="s">
        <v>46</v>
      </c>
      <c r="G237" s="25" t="s">
        <v>46</v>
      </c>
      <c r="H237" s="25" t="s">
        <v>129</v>
      </c>
      <c r="I237" s="25">
        <v>135</v>
      </c>
      <c r="J237" s="25" t="s">
        <v>130</v>
      </c>
      <c r="K237" s="25">
        <v>217</v>
      </c>
    </row>
    <row r="238" spans="1:11" x14ac:dyDescent="0.25">
      <c r="A238" s="2">
        <v>231</v>
      </c>
      <c r="B238" s="2">
        <v>222</v>
      </c>
      <c r="C238" s="26">
        <v>3.9490740740740743E-2</v>
      </c>
      <c r="D238" s="25" t="s">
        <v>346</v>
      </c>
      <c r="E238" s="19" t="s">
        <v>70</v>
      </c>
      <c r="F238" s="25" t="s">
        <v>71</v>
      </c>
      <c r="G238" s="25" t="s">
        <v>37</v>
      </c>
      <c r="H238" s="25" t="s">
        <v>148</v>
      </c>
      <c r="I238" s="25">
        <v>134</v>
      </c>
      <c r="J238" s="25" t="s">
        <v>305</v>
      </c>
      <c r="K238" s="25">
        <v>218</v>
      </c>
    </row>
    <row r="239" spans="1:11" x14ac:dyDescent="0.25">
      <c r="A239" s="2">
        <v>232</v>
      </c>
      <c r="B239" s="2">
        <v>21</v>
      </c>
      <c r="C239" s="26">
        <v>3.953703703703703E-2</v>
      </c>
      <c r="D239" s="25" t="s">
        <v>347</v>
      </c>
      <c r="E239" s="19" t="s">
        <v>23</v>
      </c>
      <c r="F239" s="25" t="s">
        <v>24</v>
      </c>
      <c r="G239" s="25" t="s">
        <v>24</v>
      </c>
      <c r="H239" s="25" t="s">
        <v>129</v>
      </c>
      <c r="I239" s="25">
        <v>133</v>
      </c>
      <c r="J239" s="25" t="s">
        <v>130</v>
      </c>
      <c r="K239" s="25">
        <v>219</v>
      </c>
    </row>
    <row r="240" spans="1:11" x14ac:dyDescent="0.25">
      <c r="A240" s="2">
        <v>233</v>
      </c>
      <c r="B240" s="2">
        <v>186</v>
      </c>
      <c r="C240" s="26">
        <v>3.9571759259259258E-2</v>
      </c>
      <c r="D240" s="25" t="s">
        <v>348</v>
      </c>
      <c r="E240" s="19" t="s">
        <v>156</v>
      </c>
      <c r="F240" s="25" t="s">
        <v>157</v>
      </c>
      <c r="G240" s="25" t="s">
        <v>157</v>
      </c>
      <c r="H240" s="25" t="s">
        <v>158</v>
      </c>
      <c r="I240" s="25">
        <v>132</v>
      </c>
      <c r="J240" s="25" t="s">
        <v>149</v>
      </c>
      <c r="K240" s="25">
        <v>220</v>
      </c>
    </row>
    <row r="241" spans="1:11" x14ac:dyDescent="0.25">
      <c r="A241" s="2">
        <v>234</v>
      </c>
      <c r="B241" s="2">
        <v>735</v>
      </c>
      <c r="C241" s="26">
        <v>3.9618055555555552E-2</v>
      </c>
      <c r="D241" s="25" t="s">
        <v>349</v>
      </c>
      <c r="E241" s="19" t="s">
        <v>30</v>
      </c>
      <c r="F241" s="25" t="s">
        <v>31</v>
      </c>
      <c r="G241" s="25" t="s">
        <v>31</v>
      </c>
      <c r="H241" s="25" t="s">
        <v>101</v>
      </c>
      <c r="I241" s="25">
        <v>131</v>
      </c>
      <c r="J241" s="25" t="s">
        <v>305</v>
      </c>
      <c r="K241" s="25">
        <v>221</v>
      </c>
    </row>
    <row r="242" spans="1:11" x14ac:dyDescent="0.25">
      <c r="A242" s="2">
        <v>235</v>
      </c>
      <c r="B242" s="2">
        <v>616</v>
      </c>
      <c r="C242" s="26">
        <v>3.965277777777778E-2</v>
      </c>
      <c r="D242" s="25" t="s">
        <v>350</v>
      </c>
      <c r="E242" s="19" t="s">
        <v>86</v>
      </c>
      <c r="F242" s="25" t="s">
        <v>87</v>
      </c>
      <c r="G242" s="25" t="s">
        <v>82</v>
      </c>
      <c r="H242" s="25" t="s">
        <v>73</v>
      </c>
      <c r="I242" s="25">
        <v>144</v>
      </c>
      <c r="J242" s="25" t="s">
        <v>143</v>
      </c>
      <c r="K242" s="25">
        <v>222</v>
      </c>
    </row>
    <row r="243" spans="1:11" x14ac:dyDescent="0.25">
      <c r="A243" s="2">
        <v>236</v>
      </c>
      <c r="B243" s="2">
        <v>646</v>
      </c>
      <c r="C243" s="26">
        <v>3.9733796296296302E-2</v>
      </c>
      <c r="D243" s="25" t="s">
        <v>351</v>
      </c>
      <c r="E243" s="19" t="s">
        <v>86</v>
      </c>
      <c r="F243" s="25" t="s">
        <v>87</v>
      </c>
      <c r="G243" s="25" t="s">
        <v>82</v>
      </c>
      <c r="H243" s="25" t="s">
        <v>129</v>
      </c>
      <c r="I243" s="25">
        <v>130</v>
      </c>
      <c r="J243" s="25" t="s">
        <v>268</v>
      </c>
      <c r="K243" s="25">
        <v>223</v>
      </c>
    </row>
    <row r="244" spans="1:11" x14ac:dyDescent="0.25">
      <c r="A244" s="2">
        <v>237</v>
      </c>
      <c r="B244" s="2">
        <v>36</v>
      </c>
      <c r="C244" s="26">
        <v>3.9895833333333332E-2</v>
      </c>
      <c r="D244" s="25" t="s">
        <v>352</v>
      </c>
      <c r="E244" s="19" t="s">
        <v>23</v>
      </c>
      <c r="F244" s="25" t="s">
        <v>24</v>
      </c>
      <c r="G244" s="25" t="s">
        <v>24</v>
      </c>
      <c r="H244" s="25" t="s">
        <v>210</v>
      </c>
      <c r="I244" s="25">
        <v>129</v>
      </c>
      <c r="J244" s="25" t="s">
        <v>353</v>
      </c>
      <c r="K244" s="25">
        <v>224</v>
      </c>
    </row>
    <row r="245" spans="1:11" x14ac:dyDescent="0.25">
      <c r="A245" s="2">
        <v>238</v>
      </c>
      <c r="B245" s="2">
        <v>246</v>
      </c>
      <c r="C245" s="26">
        <v>4.0231481481481479E-2</v>
      </c>
      <c r="D245" s="25" t="s">
        <v>354</v>
      </c>
      <c r="E245" s="19" t="s">
        <v>243</v>
      </c>
      <c r="F245" s="25" t="s">
        <v>244</v>
      </c>
      <c r="G245" s="25" t="s">
        <v>37</v>
      </c>
      <c r="H245" s="25" t="s">
        <v>32</v>
      </c>
      <c r="I245" s="25">
        <v>143</v>
      </c>
      <c r="J245" s="25" t="s">
        <v>54</v>
      </c>
      <c r="K245" s="25" t="s">
        <v>54</v>
      </c>
    </row>
    <row r="246" spans="1:11" x14ac:dyDescent="0.25">
      <c r="A246" s="2">
        <v>239</v>
      </c>
      <c r="B246" s="2">
        <v>717</v>
      </c>
      <c r="C246" s="26">
        <v>4.0451388888888891E-2</v>
      </c>
      <c r="D246" s="25" t="s">
        <v>355</v>
      </c>
      <c r="E246" s="19" t="s">
        <v>80</v>
      </c>
      <c r="F246" s="25" t="s">
        <v>81</v>
      </c>
      <c r="G246" s="25" t="s">
        <v>82</v>
      </c>
      <c r="H246" s="25" t="s">
        <v>172</v>
      </c>
      <c r="I246" s="25">
        <v>128</v>
      </c>
      <c r="J246" s="25" t="s">
        <v>195</v>
      </c>
      <c r="K246" s="25">
        <v>225</v>
      </c>
    </row>
    <row r="247" spans="1:11" x14ac:dyDescent="0.25">
      <c r="A247" s="2">
        <v>240</v>
      </c>
      <c r="B247" s="2">
        <v>726</v>
      </c>
      <c r="C247" s="26">
        <v>4.0509259259259259E-2</v>
      </c>
      <c r="D247" s="25" t="s">
        <v>356</v>
      </c>
      <c r="E247" s="19" t="s">
        <v>240</v>
      </c>
      <c r="F247" s="25" t="s">
        <v>54</v>
      </c>
      <c r="G247" s="25" t="s">
        <v>54</v>
      </c>
      <c r="H247" s="25" t="s">
        <v>73</v>
      </c>
      <c r="I247" s="25" t="s">
        <v>54</v>
      </c>
      <c r="J247" s="25" t="s">
        <v>54</v>
      </c>
      <c r="K247" s="25" t="s">
        <v>54</v>
      </c>
    </row>
    <row r="248" spans="1:11" x14ac:dyDescent="0.25">
      <c r="A248" s="2">
        <v>241</v>
      </c>
      <c r="B248" s="2">
        <v>705</v>
      </c>
      <c r="C248" s="26">
        <v>4.0648148148148149E-2</v>
      </c>
      <c r="D248" s="25" t="s">
        <v>357</v>
      </c>
      <c r="E248" s="19" t="s">
        <v>39</v>
      </c>
      <c r="F248" s="25" t="s">
        <v>40</v>
      </c>
      <c r="G248" s="25" t="s">
        <v>40</v>
      </c>
      <c r="H248" s="25" t="s">
        <v>158</v>
      </c>
      <c r="I248" s="25">
        <v>127</v>
      </c>
      <c r="J248" s="25" t="s">
        <v>334</v>
      </c>
      <c r="K248" s="25">
        <v>226</v>
      </c>
    </row>
    <row r="249" spans="1:11" x14ac:dyDescent="0.25">
      <c r="A249" s="2">
        <v>242</v>
      </c>
      <c r="B249" s="2">
        <v>556</v>
      </c>
      <c r="C249" s="26">
        <v>4.0659722222222222E-2</v>
      </c>
      <c r="D249" s="25" t="s">
        <v>358</v>
      </c>
      <c r="E249" s="19" t="s">
        <v>39</v>
      </c>
      <c r="F249" s="25" t="s">
        <v>40</v>
      </c>
      <c r="G249" s="25" t="s">
        <v>40</v>
      </c>
      <c r="H249" s="25" t="s">
        <v>172</v>
      </c>
      <c r="I249" s="25">
        <v>126</v>
      </c>
      <c r="J249" s="25" t="s">
        <v>353</v>
      </c>
      <c r="K249" s="25">
        <v>227</v>
      </c>
    </row>
    <row r="250" spans="1:11" x14ac:dyDescent="0.25">
      <c r="A250" s="2">
        <v>243</v>
      </c>
      <c r="B250" s="2">
        <v>537</v>
      </c>
      <c r="C250" s="26">
        <v>4.0740740740740737E-2</v>
      </c>
      <c r="D250" s="25" t="s">
        <v>359</v>
      </c>
      <c r="E250" s="19" t="s">
        <v>39</v>
      </c>
      <c r="F250" s="25" t="s">
        <v>40</v>
      </c>
      <c r="G250" s="25" t="s">
        <v>40</v>
      </c>
      <c r="H250" s="25" t="s">
        <v>253</v>
      </c>
      <c r="I250" s="25">
        <v>125</v>
      </c>
      <c r="J250" s="25" t="s">
        <v>54</v>
      </c>
      <c r="K250" s="25" t="s">
        <v>54</v>
      </c>
    </row>
    <row r="251" spans="1:11" x14ac:dyDescent="0.25">
      <c r="A251" s="2">
        <v>244</v>
      </c>
      <c r="B251" s="2">
        <v>718</v>
      </c>
      <c r="C251" s="26">
        <v>4.0763888888888891E-2</v>
      </c>
      <c r="D251" s="25" t="s">
        <v>360</v>
      </c>
      <c r="E251" s="19" t="s">
        <v>42</v>
      </c>
      <c r="F251" s="25" t="s">
        <v>43</v>
      </c>
      <c r="G251" s="25" t="s">
        <v>43</v>
      </c>
      <c r="H251" s="25" t="s">
        <v>32</v>
      </c>
      <c r="I251" s="25">
        <v>142</v>
      </c>
      <c r="J251" s="25" t="s">
        <v>175</v>
      </c>
      <c r="K251" s="25">
        <v>228</v>
      </c>
    </row>
    <row r="252" spans="1:11" x14ac:dyDescent="0.25">
      <c r="A252" s="2">
        <v>245</v>
      </c>
      <c r="B252" s="2">
        <v>658</v>
      </c>
      <c r="C252" s="26">
        <v>4.0844907407407406E-2</v>
      </c>
      <c r="D252" s="25" t="s">
        <v>361</v>
      </c>
      <c r="E252" s="19" t="s">
        <v>76</v>
      </c>
      <c r="F252" s="25" t="s">
        <v>77</v>
      </c>
      <c r="G252" s="25" t="s">
        <v>78</v>
      </c>
      <c r="H252" s="25" t="s">
        <v>129</v>
      </c>
      <c r="I252" s="25">
        <v>124</v>
      </c>
      <c r="J252" s="25" t="s">
        <v>130</v>
      </c>
      <c r="K252" s="25">
        <v>229</v>
      </c>
    </row>
    <row r="253" spans="1:11" x14ac:dyDescent="0.25">
      <c r="A253" s="2">
        <v>246</v>
      </c>
      <c r="B253" s="2">
        <v>141</v>
      </c>
      <c r="C253" s="26">
        <v>4.08912037037037E-2</v>
      </c>
      <c r="D253" s="25" t="s">
        <v>362</v>
      </c>
      <c r="E253" s="19" t="s">
        <v>126</v>
      </c>
      <c r="F253" s="25" t="s">
        <v>127</v>
      </c>
      <c r="G253" s="25" t="s">
        <v>127</v>
      </c>
      <c r="H253" s="25" t="s">
        <v>210</v>
      </c>
      <c r="I253" s="25">
        <v>123</v>
      </c>
      <c r="J253" s="25" t="s">
        <v>211</v>
      </c>
      <c r="K253" s="25">
        <v>230</v>
      </c>
    </row>
    <row r="254" spans="1:11" x14ac:dyDescent="0.25">
      <c r="A254" s="2">
        <v>247</v>
      </c>
      <c r="B254" s="2">
        <v>710</v>
      </c>
      <c r="C254" s="26">
        <v>4.0925925925925928E-2</v>
      </c>
      <c r="D254" s="25" t="s">
        <v>363</v>
      </c>
      <c r="E254" s="19" t="s">
        <v>23</v>
      </c>
      <c r="F254" s="25" t="s">
        <v>24</v>
      </c>
      <c r="G254" s="25" t="s">
        <v>24</v>
      </c>
      <c r="H254" s="25" t="s">
        <v>172</v>
      </c>
      <c r="I254" s="25">
        <v>122</v>
      </c>
      <c r="J254" s="25" t="s">
        <v>54</v>
      </c>
      <c r="K254" s="25" t="s">
        <v>54</v>
      </c>
    </row>
    <row r="255" spans="1:11" x14ac:dyDescent="0.25">
      <c r="A255" s="2">
        <v>248</v>
      </c>
      <c r="B255" s="2">
        <v>156</v>
      </c>
      <c r="C255" s="26">
        <v>4.1087962962962958E-2</v>
      </c>
      <c r="D255" s="25" t="s">
        <v>364</v>
      </c>
      <c r="E255" s="19" t="s">
        <v>156</v>
      </c>
      <c r="F255" s="25" t="s">
        <v>157</v>
      </c>
      <c r="G255" s="25" t="s">
        <v>157</v>
      </c>
      <c r="H255" s="25" t="s">
        <v>365</v>
      </c>
      <c r="I255" s="25">
        <v>121</v>
      </c>
      <c r="J255" s="25" t="s">
        <v>130</v>
      </c>
      <c r="K255" s="25">
        <v>231</v>
      </c>
    </row>
    <row r="256" spans="1:11" x14ac:dyDescent="0.25">
      <c r="A256" s="2">
        <v>249</v>
      </c>
      <c r="B256" s="2">
        <v>432</v>
      </c>
      <c r="C256" s="26">
        <v>4.1365740740740745E-2</v>
      </c>
      <c r="D256" s="25" t="s">
        <v>366</v>
      </c>
      <c r="E256" s="19" t="s">
        <v>30</v>
      </c>
      <c r="F256" s="25" t="s">
        <v>31</v>
      </c>
      <c r="G256" s="25" t="s">
        <v>31</v>
      </c>
      <c r="H256" s="25" t="s">
        <v>73</v>
      </c>
      <c r="I256" s="25">
        <v>141</v>
      </c>
      <c r="J256" s="25" t="s">
        <v>231</v>
      </c>
      <c r="K256" s="25">
        <v>232</v>
      </c>
    </row>
    <row r="257" spans="1:11" x14ac:dyDescent="0.25">
      <c r="A257" s="2">
        <v>250</v>
      </c>
      <c r="B257" s="2">
        <v>457</v>
      </c>
      <c r="C257" s="26">
        <v>4.1678240740740745E-2</v>
      </c>
      <c r="D257" s="25" t="s">
        <v>367</v>
      </c>
      <c r="E257" s="19" t="s">
        <v>30</v>
      </c>
      <c r="F257" s="25" t="s">
        <v>31</v>
      </c>
      <c r="G257" s="25" t="s">
        <v>31</v>
      </c>
      <c r="H257" s="25" t="s">
        <v>314</v>
      </c>
      <c r="I257" s="25">
        <v>120</v>
      </c>
      <c r="J257" s="25" t="s">
        <v>130</v>
      </c>
      <c r="K257" s="25">
        <v>233</v>
      </c>
    </row>
    <row r="258" spans="1:11" x14ac:dyDescent="0.25">
      <c r="A258" s="2">
        <v>251</v>
      </c>
      <c r="B258" s="2">
        <v>421</v>
      </c>
      <c r="C258" s="26">
        <v>4.1689814814814818E-2</v>
      </c>
      <c r="D258" s="25" t="s">
        <v>368</v>
      </c>
      <c r="E258" s="19" t="s">
        <v>27</v>
      </c>
      <c r="F258" s="25" t="s">
        <v>28</v>
      </c>
      <c r="G258" s="25" t="s">
        <v>28</v>
      </c>
      <c r="H258" s="25" t="s">
        <v>73</v>
      </c>
      <c r="I258" s="25">
        <v>140</v>
      </c>
      <c r="J258" s="25" t="s">
        <v>74</v>
      </c>
      <c r="K258" s="25">
        <v>234</v>
      </c>
    </row>
    <row r="259" spans="1:11" x14ac:dyDescent="0.25">
      <c r="A259" s="2">
        <v>252</v>
      </c>
      <c r="B259" s="2">
        <v>161</v>
      </c>
      <c r="C259" s="26">
        <v>4.1874999999999996E-2</v>
      </c>
      <c r="D259" s="25" t="s">
        <v>369</v>
      </c>
      <c r="E259" s="19" t="s">
        <v>156</v>
      </c>
      <c r="F259" s="25" t="s">
        <v>157</v>
      </c>
      <c r="G259" s="25" t="s">
        <v>157</v>
      </c>
      <c r="H259" s="25" t="s">
        <v>182</v>
      </c>
      <c r="I259" s="25">
        <v>139</v>
      </c>
      <c r="J259" s="25" t="s">
        <v>143</v>
      </c>
      <c r="K259" s="25">
        <v>235</v>
      </c>
    </row>
    <row r="260" spans="1:11" x14ac:dyDescent="0.25">
      <c r="A260" s="2">
        <v>253</v>
      </c>
      <c r="B260" s="2">
        <v>439</v>
      </c>
      <c r="C260" s="26">
        <v>4.1886574074074069E-2</v>
      </c>
      <c r="D260" s="25" t="s">
        <v>370</v>
      </c>
      <c r="E260" s="19" t="s">
        <v>30</v>
      </c>
      <c r="F260" s="25" t="s">
        <v>31</v>
      </c>
      <c r="G260" s="25" t="s">
        <v>31</v>
      </c>
      <c r="H260" s="25" t="s">
        <v>101</v>
      </c>
      <c r="I260" s="25">
        <v>119</v>
      </c>
      <c r="J260" s="25" t="s">
        <v>334</v>
      </c>
      <c r="K260" s="25">
        <v>236</v>
      </c>
    </row>
    <row r="261" spans="1:11" x14ac:dyDescent="0.25">
      <c r="A261" s="2">
        <v>254</v>
      </c>
      <c r="B261" s="2">
        <v>471</v>
      </c>
      <c r="C261" s="26">
        <v>4.2164351851851856E-2</v>
      </c>
      <c r="D261" s="25" t="s">
        <v>371</v>
      </c>
      <c r="E261" s="19" t="s">
        <v>30</v>
      </c>
      <c r="F261" s="25" t="s">
        <v>31</v>
      </c>
      <c r="G261" s="25" t="s">
        <v>31</v>
      </c>
      <c r="H261" s="25" t="s">
        <v>208</v>
      </c>
      <c r="I261" s="25">
        <v>138</v>
      </c>
      <c r="J261" s="25" t="s">
        <v>237</v>
      </c>
      <c r="K261" s="25">
        <v>237</v>
      </c>
    </row>
    <row r="262" spans="1:11" x14ac:dyDescent="0.25">
      <c r="A262" s="2">
        <v>255</v>
      </c>
      <c r="B262" s="2">
        <v>656</v>
      </c>
      <c r="C262" s="26">
        <v>4.2349537037037033E-2</v>
      </c>
      <c r="D262" s="25" t="s">
        <v>372</v>
      </c>
      <c r="E262" s="19" t="s">
        <v>76</v>
      </c>
      <c r="F262" s="25" t="s">
        <v>77</v>
      </c>
      <c r="G262" s="25" t="s">
        <v>78</v>
      </c>
      <c r="H262" s="25" t="s">
        <v>67</v>
      </c>
      <c r="I262" s="25">
        <v>137</v>
      </c>
      <c r="J262" s="25" t="s">
        <v>175</v>
      </c>
      <c r="K262" s="25">
        <v>238</v>
      </c>
    </row>
    <row r="263" spans="1:11" x14ac:dyDescent="0.25">
      <c r="A263" s="2">
        <v>256</v>
      </c>
      <c r="B263" s="2">
        <v>545</v>
      </c>
      <c r="C263" s="26">
        <v>4.2500000000000003E-2</v>
      </c>
      <c r="D263" s="25" t="s">
        <v>373</v>
      </c>
      <c r="E263" s="19" t="s">
        <v>39</v>
      </c>
      <c r="F263" s="25" t="s">
        <v>40</v>
      </c>
      <c r="G263" s="25" t="s">
        <v>40</v>
      </c>
      <c r="H263" s="25" t="s">
        <v>172</v>
      </c>
      <c r="I263" s="25">
        <v>118</v>
      </c>
      <c r="J263" s="25" t="s">
        <v>54</v>
      </c>
      <c r="K263" s="25" t="s">
        <v>54</v>
      </c>
    </row>
    <row r="264" spans="1:11" x14ac:dyDescent="0.25">
      <c r="A264" s="2">
        <v>257</v>
      </c>
      <c r="B264" s="2">
        <v>562</v>
      </c>
      <c r="C264" s="26">
        <v>4.252314814814815E-2</v>
      </c>
      <c r="D264" s="25" t="s">
        <v>374</v>
      </c>
      <c r="E264" s="19" t="s">
        <v>39</v>
      </c>
      <c r="F264" s="25" t="s">
        <v>40</v>
      </c>
      <c r="G264" s="25" t="s">
        <v>40</v>
      </c>
      <c r="H264" s="25" t="s">
        <v>253</v>
      </c>
      <c r="I264" s="25">
        <v>117</v>
      </c>
      <c r="J264" s="25" t="s">
        <v>54</v>
      </c>
      <c r="K264" s="25" t="s">
        <v>54</v>
      </c>
    </row>
    <row r="265" spans="1:11" x14ac:dyDescent="0.25">
      <c r="A265" s="2">
        <v>258</v>
      </c>
      <c r="B265" s="2">
        <v>178</v>
      </c>
      <c r="C265" s="26">
        <v>4.2638888888888893E-2</v>
      </c>
      <c r="D265" s="25" t="s">
        <v>375</v>
      </c>
      <c r="E265" s="19" t="s">
        <v>156</v>
      </c>
      <c r="F265" s="25" t="s">
        <v>157</v>
      </c>
      <c r="G265" s="25" t="s">
        <v>157</v>
      </c>
      <c r="H265" s="25" t="s">
        <v>172</v>
      </c>
      <c r="I265" s="25">
        <v>116</v>
      </c>
      <c r="J265" s="25" t="s">
        <v>226</v>
      </c>
      <c r="K265" s="25">
        <v>239</v>
      </c>
    </row>
    <row r="266" spans="1:11" x14ac:dyDescent="0.25">
      <c r="A266" s="2">
        <v>259</v>
      </c>
      <c r="B266" s="2">
        <v>611</v>
      </c>
      <c r="C266" s="26">
        <v>4.2673611111111114E-2</v>
      </c>
      <c r="D266" s="25" t="s">
        <v>376</v>
      </c>
      <c r="E266" s="19" t="s">
        <v>86</v>
      </c>
      <c r="F266" s="25" t="s">
        <v>87</v>
      </c>
      <c r="G266" s="25" t="s">
        <v>82</v>
      </c>
      <c r="H266" s="25" t="s">
        <v>314</v>
      </c>
      <c r="I266" s="25">
        <v>115</v>
      </c>
      <c r="J266" s="25" t="s">
        <v>102</v>
      </c>
      <c r="K266" s="25">
        <v>240</v>
      </c>
    </row>
    <row r="267" spans="1:11" x14ac:dyDescent="0.25">
      <c r="A267" s="2">
        <v>260</v>
      </c>
      <c r="B267" s="2">
        <v>667</v>
      </c>
      <c r="C267" s="26">
        <v>4.2696759259259261E-2</v>
      </c>
      <c r="D267" s="25" t="s">
        <v>377</v>
      </c>
      <c r="E267" s="19" t="s">
        <v>76</v>
      </c>
      <c r="F267" s="25" t="s">
        <v>77</v>
      </c>
      <c r="G267" s="25" t="s">
        <v>78</v>
      </c>
      <c r="H267" s="25" t="s">
        <v>253</v>
      </c>
      <c r="I267" s="25">
        <v>114</v>
      </c>
      <c r="J267" s="25" t="s">
        <v>272</v>
      </c>
      <c r="K267" s="25">
        <v>241</v>
      </c>
    </row>
    <row r="268" spans="1:11" x14ac:dyDescent="0.25">
      <c r="A268" s="2">
        <v>261</v>
      </c>
      <c r="B268" s="2">
        <v>292</v>
      </c>
      <c r="C268" s="26">
        <v>4.2789351851851849E-2</v>
      </c>
      <c r="D268" s="25" t="s">
        <v>378</v>
      </c>
      <c r="E268" s="19" t="s">
        <v>45</v>
      </c>
      <c r="F268" s="25" t="s">
        <v>46</v>
      </c>
      <c r="G268" s="25" t="s">
        <v>46</v>
      </c>
      <c r="H268" s="25" t="s">
        <v>67</v>
      </c>
      <c r="I268" s="25">
        <v>136</v>
      </c>
      <c r="J268" s="25" t="s">
        <v>122</v>
      </c>
      <c r="K268" s="25">
        <v>242</v>
      </c>
    </row>
    <row r="269" spans="1:11" x14ac:dyDescent="0.25">
      <c r="A269" s="2">
        <v>262</v>
      </c>
      <c r="B269" s="2">
        <v>268</v>
      </c>
      <c r="C269" s="26">
        <v>4.2835648148148144E-2</v>
      </c>
      <c r="D269" s="25" t="s">
        <v>379</v>
      </c>
      <c r="E269" s="19" t="s">
        <v>136</v>
      </c>
      <c r="F269" s="25" t="s">
        <v>137</v>
      </c>
      <c r="G269" s="25" t="s">
        <v>78</v>
      </c>
      <c r="H269" s="25" t="s">
        <v>67</v>
      </c>
      <c r="I269" s="25">
        <v>135</v>
      </c>
      <c r="J269" s="25" t="s">
        <v>179</v>
      </c>
      <c r="K269" s="25">
        <v>243</v>
      </c>
    </row>
    <row r="270" spans="1:11" x14ac:dyDescent="0.25">
      <c r="A270" s="2">
        <v>263</v>
      </c>
      <c r="B270" s="2">
        <v>305</v>
      </c>
      <c r="C270" s="26">
        <v>4.2951388888888886E-2</v>
      </c>
      <c r="D270" s="25" t="s">
        <v>380</v>
      </c>
      <c r="E270" s="19" t="s">
        <v>45</v>
      </c>
      <c r="F270" s="25" t="s">
        <v>46</v>
      </c>
      <c r="G270" s="25" t="s">
        <v>46</v>
      </c>
      <c r="H270" s="25" t="s">
        <v>314</v>
      </c>
      <c r="I270" s="25">
        <v>113</v>
      </c>
      <c r="J270" s="25" t="s">
        <v>268</v>
      </c>
      <c r="K270" s="25">
        <v>244</v>
      </c>
    </row>
    <row r="271" spans="1:11" x14ac:dyDescent="0.25">
      <c r="A271" s="2">
        <v>264</v>
      </c>
      <c r="B271" s="2">
        <v>731</v>
      </c>
      <c r="C271" s="26">
        <v>4.3356481481481475E-2</v>
      </c>
      <c r="D271" s="25" t="s">
        <v>381</v>
      </c>
      <c r="E271" s="19" t="s">
        <v>42</v>
      </c>
      <c r="F271" s="25" t="s">
        <v>43</v>
      </c>
      <c r="G271" s="25" t="s">
        <v>43</v>
      </c>
      <c r="H271" s="25" t="s">
        <v>172</v>
      </c>
      <c r="I271" s="25">
        <v>112</v>
      </c>
      <c r="J271" s="25" t="s">
        <v>195</v>
      </c>
      <c r="K271" s="25">
        <v>245</v>
      </c>
    </row>
    <row r="272" spans="1:11" x14ac:dyDescent="0.25">
      <c r="A272" s="2">
        <v>265</v>
      </c>
      <c r="B272" s="2">
        <v>680</v>
      </c>
      <c r="C272" s="26">
        <v>4.3402777777777783E-2</v>
      </c>
      <c r="D272" s="25" t="s">
        <v>382</v>
      </c>
      <c r="E272" s="19" t="s">
        <v>76</v>
      </c>
      <c r="F272" s="25" t="s">
        <v>77</v>
      </c>
      <c r="G272" s="25" t="s">
        <v>78</v>
      </c>
      <c r="H272" s="25" t="s">
        <v>148</v>
      </c>
      <c r="I272" s="25">
        <v>111</v>
      </c>
      <c r="J272" s="25" t="s">
        <v>102</v>
      </c>
      <c r="K272" s="25">
        <v>246</v>
      </c>
    </row>
    <row r="273" spans="1:11" x14ac:dyDescent="0.25">
      <c r="A273" s="2">
        <v>266</v>
      </c>
      <c r="B273" s="2">
        <v>473</v>
      </c>
      <c r="C273" s="26">
        <v>4.3668981481481482E-2</v>
      </c>
      <c r="D273" s="25" t="s">
        <v>383</v>
      </c>
      <c r="E273" s="19" t="s">
        <v>30</v>
      </c>
      <c r="F273" s="25" t="s">
        <v>31</v>
      </c>
      <c r="G273" s="25" t="s">
        <v>31</v>
      </c>
      <c r="H273" s="25" t="s">
        <v>182</v>
      </c>
      <c r="I273" s="25">
        <v>134</v>
      </c>
      <c r="J273" s="25" t="s">
        <v>54</v>
      </c>
      <c r="K273" s="25" t="s">
        <v>54</v>
      </c>
    </row>
    <row r="274" spans="1:11" x14ac:dyDescent="0.25">
      <c r="A274" s="2">
        <v>267</v>
      </c>
      <c r="B274" s="2">
        <v>302</v>
      </c>
      <c r="C274" s="26">
        <v>4.4050925925925931E-2</v>
      </c>
      <c r="D274" s="25" t="s">
        <v>384</v>
      </c>
      <c r="E274" s="19" t="s">
        <v>45</v>
      </c>
      <c r="F274" s="25" t="s">
        <v>46</v>
      </c>
      <c r="G274" s="25" t="s">
        <v>46</v>
      </c>
      <c r="H274" s="25" t="s">
        <v>182</v>
      </c>
      <c r="I274" s="25">
        <v>133</v>
      </c>
      <c r="J274" s="25" t="s">
        <v>94</v>
      </c>
      <c r="K274" s="25">
        <v>247</v>
      </c>
    </row>
    <row r="275" spans="1:11" x14ac:dyDescent="0.25">
      <c r="A275" s="2">
        <v>268</v>
      </c>
      <c r="B275" s="2">
        <v>31</v>
      </c>
      <c r="C275" s="26">
        <v>4.4085648148148145E-2</v>
      </c>
      <c r="D275" s="25" t="s">
        <v>385</v>
      </c>
      <c r="E275" s="19" t="s">
        <v>23</v>
      </c>
      <c r="F275" s="25" t="s">
        <v>24</v>
      </c>
      <c r="G275" s="25" t="s">
        <v>24</v>
      </c>
      <c r="H275" s="25" t="s">
        <v>57</v>
      </c>
      <c r="I275" s="25">
        <v>132</v>
      </c>
      <c r="J275" s="25" t="s">
        <v>54</v>
      </c>
      <c r="K275" s="25" t="s">
        <v>54</v>
      </c>
    </row>
    <row r="276" spans="1:11" x14ac:dyDescent="0.25">
      <c r="A276" s="2">
        <v>269</v>
      </c>
      <c r="B276" s="2">
        <v>262</v>
      </c>
      <c r="C276" s="26">
        <v>4.4108796296296299E-2</v>
      </c>
      <c r="D276" s="25" t="s">
        <v>386</v>
      </c>
      <c r="E276" s="19" t="s">
        <v>106</v>
      </c>
      <c r="F276" s="25" t="s">
        <v>107</v>
      </c>
      <c r="G276" s="25" t="s">
        <v>37</v>
      </c>
      <c r="H276" s="25" t="s">
        <v>253</v>
      </c>
      <c r="I276" s="25">
        <v>110</v>
      </c>
      <c r="J276" s="25" t="s">
        <v>211</v>
      </c>
      <c r="K276" s="25">
        <v>248</v>
      </c>
    </row>
    <row r="277" spans="1:11" x14ac:dyDescent="0.25">
      <c r="A277" s="2">
        <v>270</v>
      </c>
      <c r="B277" s="2">
        <v>205</v>
      </c>
      <c r="C277" s="26">
        <v>4.4166666666666667E-2</v>
      </c>
      <c r="D277" s="25" t="s">
        <v>387</v>
      </c>
      <c r="E277" s="19" t="s">
        <v>70</v>
      </c>
      <c r="F277" s="25" t="s">
        <v>71</v>
      </c>
      <c r="G277" s="25" t="s">
        <v>37</v>
      </c>
      <c r="H277" s="25" t="s">
        <v>148</v>
      </c>
      <c r="I277" s="25">
        <v>109</v>
      </c>
      <c r="J277" s="25" t="s">
        <v>334</v>
      </c>
      <c r="K277" s="25">
        <v>249</v>
      </c>
    </row>
    <row r="278" spans="1:11" x14ac:dyDescent="0.25">
      <c r="A278" s="2">
        <v>271</v>
      </c>
      <c r="B278" s="2">
        <v>635</v>
      </c>
      <c r="C278" s="26">
        <v>4.4224537037037041E-2</v>
      </c>
      <c r="D278" s="25" t="s">
        <v>388</v>
      </c>
      <c r="E278" s="19" t="s">
        <v>86</v>
      </c>
      <c r="F278" s="25" t="s">
        <v>87</v>
      </c>
      <c r="G278" s="25" t="s">
        <v>82</v>
      </c>
      <c r="H278" s="25" t="s">
        <v>365</v>
      </c>
      <c r="I278" s="25">
        <v>108</v>
      </c>
      <c r="J278" s="25" t="s">
        <v>149</v>
      </c>
      <c r="K278" s="25">
        <v>250</v>
      </c>
    </row>
    <row r="279" spans="1:11" x14ac:dyDescent="0.25">
      <c r="A279" s="2">
        <v>272</v>
      </c>
      <c r="B279" s="2">
        <v>134</v>
      </c>
      <c r="C279" s="26">
        <v>4.4270833333333336E-2</v>
      </c>
      <c r="D279" s="25" t="s">
        <v>389</v>
      </c>
      <c r="E279" s="19" t="s">
        <v>126</v>
      </c>
      <c r="F279" s="25" t="s">
        <v>127</v>
      </c>
      <c r="G279" s="25" t="s">
        <v>127</v>
      </c>
      <c r="H279" s="25" t="s">
        <v>253</v>
      </c>
      <c r="I279" s="25">
        <v>107</v>
      </c>
      <c r="J279" s="25" t="s">
        <v>272</v>
      </c>
      <c r="K279" s="25">
        <v>251</v>
      </c>
    </row>
    <row r="280" spans="1:11" x14ac:dyDescent="0.25">
      <c r="A280" s="2">
        <v>273</v>
      </c>
      <c r="B280" s="2">
        <v>283</v>
      </c>
      <c r="C280" s="26">
        <v>4.4652777777777784E-2</v>
      </c>
      <c r="D280" s="25" t="s">
        <v>390</v>
      </c>
      <c r="E280" s="19" t="s">
        <v>136</v>
      </c>
      <c r="F280" s="25" t="s">
        <v>137</v>
      </c>
      <c r="G280" s="25" t="s">
        <v>78</v>
      </c>
      <c r="H280" s="25" t="s">
        <v>314</v>
      </c>
      <c r="I280" s="25">
        <v>106</v>
      </c>
      <c r="J280" s="25" t="s">
        <v>268</v>
      </c>
      <c r="K280" s="25">
        <v>252</v>
      </c>
    </row>
    <row r="281" spans="1:11" x14ac:dyDescent="0.25">
      <c r="A281" s="2">
        <v>274</v>
      </c>
      <c r="B281" s="2">
        <v>130</v>
      </c>
      <c r="C281" s="26">
        <v>4.476851851851852E-2</v>
      </c>
      <c r="D281" s="25" t="s">
        <v>391</v>
      </c>
      <c r="E281" s="19" t="s">
        <v>126</v>
      </c>
      <c r="F281" s="25" t="s">
        <v>127</v>
      </c>
      <c r="G281" s="25" t="s">
        <v>127</v>
      </c>
      <c r="H281" s="25" t="s">
        <v>365</v>
      </c>
      <c r="I281" s="25">
        <v>105</v>
      </c>
      <c r="J281" s="25" t="s">
        <v>195</v>
      </c>
      <c r="K281" s="25">
        <v>253</v>
      </c>
    </row>
    <row r="282" spans="1:11" x14ac:dyDescent="0.25">
      <c r="A282" s="2">
        <v>275</v>
      </c>
      <c r="B282" s="2">
        <v>225</v>
      </c>
      <c r="C282" s="26">
        <v>4.4791666666666667E-2</v>
      </c>
      <c r="D282" s="25" t="s">
        <v>392</v>
      </c>
      <c r="E282" s="19" t="s">
        <v>70</v>
      </c>
      <c r="F282" s="25" t="s">
        <v>71</v>
      </c>
      <c r="G282" s="25" t="s">
        <v>37</v>
      </c>
      <c r="H282" s="25" t="s">
        <v>210</v>
      </c>
      <c r="I282" s="25">
        <v>104</v>
      </c>
      <c r="J282" s="25" t="s">
        <v>272</v>
      </c>
      <c r="K282" s="25">
        <v>254</v>
      </c>
    </row>
    <row r="283" spans="1:11" x14ac:dyDescent="0.25">
      <c r="A283" s="2">
        <v>276</v>
      </c>
      <c r="B283" s="2">
        <v>642</v>
      </c>
      <c r="C283" s="26">
        <v>4.520833333333333E-2</v>
      </c>
      <c r="D283" s="25" t="s">
        <v>393</v>
      </c>
      <c r="E283" s="19" t="s">
        <v>86</v>
      </c>
      <c r="F283" s="25" t="s">
        <v>87</v>
      </c>
      <c r="G283" s="25" t="s">
        <v>82</v>
      </c>
      <c r="H283" s="25" t="s">
        <v>365</v>
      </c>
      <c r="I283" s="25">
        <v>103</v>
      </c>
      <c r="J283" s="25" t="s">
        <v>226</v>
      </c>
      <c r="K283" s="25">
        <v>255</v>
      </c>
    </row>
    <row r="284" spans="1:11" x14ac:dyDescent="0.25">
      <c r="A284" s="2">
        <v>277</v>
      </c>
      <c r="B284" s="2">
        <v>720</v>
      </c>
      <c r="C284" s="26">
        <v>4.521990740740741E-2</v>
      </c>
      <c r="D284" s="25" t="s">
        <v>394</v>
      </c>
      <c r="E284" s="19" t="s">
        <v>70</v>
      </c>
      <c r="F284" s="25" t="s">
        <v>71</v>
      </c>
      <c r="G284" s="25" t="s">
        <v>37</v>
      </c>
      <c r="H284" s="25" t="s">
        <v>210</v>
      </c>
      <c r="I284" s="25">
        <v>102</v>
      </c>
      <c r="J284" s="25" t="s">
        <v>353</v>
      </c>
      <c r="K284" s="25">
        <v>256</v>
      </c>
    </row>
    <row r="285" spans="1:11" x14ac:dyDescent="0.25">
      <c r="A285" s="2">
        <v>278</v>
      </c>
      <c r="B285" s="2">
        <v>711</v>
      </c>
      <c r="C285" s="26">
        <v>4.5914351851851852E-2</v>
      </c>
      <c r="D285" s="25" t="s">
        <v>395</v>
      </c>
      <c r="E285" s="19" t="s">
        <v>42</v>
      </c>
      <c r="F285" s="25" t="s">
        <v>43</v>
      </c>
      <c r="G285" s="25" t="s">
        <v>43</v>
      </c>
      <c r="H285" s="25" t="s">
        <v>73</v>
      </c>
      <c r="I285" s="25">
        <v>131</v>
      </c>
      <c r="J285" s="25" t="s">
        <v>74</v>
      </c>
      <c r="K285" s="25">
        <v>257</v>
      </c>
    </row>
    <row r="286" spans="1:11" x14ac:dyDescent="0.25">
      <c r="A286" s="2">
        <v>279</v>
      </c>
      <c r="B286" s="2">
        <v>416</v>
      </c>
      <c r="C286" s="26">
        <v>4.5937499999999999E-2</v>
      </c>
      <c r="D286" s="25" t="s">
        <v>396</v>
      </c>
      <c r="E286" s="19" t="s">
        <v>27</v>
      </c>
      <c r="F286" s="25" t="s">
        <v>28</v>
      </c>
      <c r="G286" s="25" t="s">
        <v>28</v>
      </c>
      <c r="H286" s="25" t="s">
        <v>67</v>
      </c>
      <c r="I286" s="25">
        <v>130</v>
      </c>
      <c r="J286" s="25" t="s">
        <v>58</v>
      </c>
      <c r="K286" s="25">
        <v>258</v>
      </c>
    </row>
    <row r="287" spans="1:11" x14ac:dyDescent="0.25">
      <c r="A287" s="2">
        <v>280</v>
      </c>
      <c r="B287" s="2">
        <v>480</v>
      </c>
      <c r="C287" s="26">
        <v>4.597222222222222E-2</v>
      </c>
      <c r="D287" s="25" t="s">
        <v>397</v>
      </c>
      <c r="E287" s="19" t="s">
        <v>30</v>
      </c>
      <c r="F287" s="25" t="s">
        <v>31</v>
      </c>
      <c r="G287" s="25" t="s">
        <v>31</v>
      </c>
      <c r="H287" s="25" t="s">
        <v>172</v>
      </c>
      <c r="I287" s="25">
        <v>101</v>
      </c>
      <c r="J287" s="25" t="s">
        <v>353</v>
      </c>
      <c r="K287" s="25">
        <v>259</v>
      </c>
    </row>
    <row r="288" spans="1:11" x14ac:dyDescent="0.25">
      <c r="A288" s="2">
        <v>281</v>
      </c>
      <c r="B288" s="2">
        <v>152</v>
      </c>
      <c r="C288" s="26">
        <v>4.6006944444444448E-2</v>
      </c>
      <c r="D288" s="25" t="s">
        <v>398</v>
      </c>
      <c r="E288" s="19" t="s">
        <v>126</v>
      </c>
      <c r="F288" s="25" t="s">
        <v>127</v>
      </c>
      <c r="G288" s="25" t="s">
        <v>127</v>
      </c>
      <c r="H288" s="25" t="s">
        <v>253</v>
      </c>
      <c r="I288" s="25">
        <v>100</v>
      </c>
      <c r="J288" s="25" t="s">
        <v>149</v>
      </c>
      <c r="K288" s="25">
        <v>260</v>
      </c>
    </row>
    <row r="289" spans="1:11" x14ac:dyDescent="0.25">
      <c r="A289" s="2">
        <v>282</v>
      </c>
      <c r="B289" s="2">
        <v>420</v>
      </c>
      <c r="C289" s="26">
        <v>4.6192129629629632E-2</v>
      </c>
      <c r="D289" s="25" t="s">
        <v>399</v>
      </c>
      <c r="E289" s="19" t="s">
        <v>27</v>
      </c>
      <c r="F289" s="25" t="s">
        <v>28</v>
      </c>
      <c r="G289" s="25" t="s">
        <v>28</v>
      </c>
      <c r="H289" s="25" t="s">
        <v>67</v>
      </c>
      <c r="I289" s="25">
        <v>129</v>
      </c>
      <c r="J289" s="25" t="s">
        <v>92</v>
      </c>
      <c r="K289" s="25">
        <v>261</v>
      </c>
    </row>
    <row r="290" spans="1:11" x14ac:dyDescent="0.25">
      <c r="A290" s="2">
        <v>283</v>
      </c>
      <c r="B290" s="2">
        <v>410</v>
      </c>
      <c r="C290" s="26">
        <v>4.6192129629629632E-2</v>
      </c>
      <c r="D290" s="25" t="s">
        <v>400</v>
      </c>
      <c r="E290" s="19" t="s">
        <v>27</v>
      </c>
      <c r="F290" s="25" t="s">
        <v>28</v>
      </c>
      <c r="G290" s="25" t="s">
        <v>28</v>
      </c>
      <c r="H290" s="25" t="s">
        <v>57</v>
      </c>
      <c r="I290" s="25">
        <v>128</v>
      </c>
      <c r="J290" s="25" t="s">
        <v>122</v>
      </c>
      <c r="K290" s="25">
        <v>262</v>
      </c>
    </row>
    <row r="291" spans="1:11" x14ac:dyDescent="0.25">
      <c r="A291" s="2">
        <v>284</v>
      </c>
      <c r="B291" s="2">
        <v>76</v>
      </c>
      <c r="C291" s="26">
        <v>4.6273148148148147E-2</v>
      </c>
      <c r="D291" s="25" t="s">
        <v>401</v>
      </c>
      <c r="E291" s="19" t="s">
        <v>23</v>
      </c>
      <c r="F291" s="25" t="s">
        <v>24</v>
      </c>
      <c r="G291" s="25" t="s">
        <v>24</v>
      </c>
      <c r="H291" s="25" t="s">
        <v>73</v>
      </c>
      <c r="I291" s="25">
        <v>127</v>
      </c>
      <c r="J291" s="25" t="s">
        <v>54</v>
      </c>
      <c r="K291" s="25" t="s">
        <v>54</v>
      </c>
    </row>
    <row r="292" spans="1:11" x14ac:dyDescent="0.25">
      <c r="A292" s="2">
        <v>285</v>
      </c>
      <c r="B292" s="2">
        <v>149</v>
      </c>
      <c r="C292" s="26">
        <v>4.6388888888888889E-2</v>
      </c>
      <c r="D292" s="25" t="s">
        <v>402</v>
      </c>
      <c r="E292" s="19" t="s">
        <v>126</v>
      </c>
      <c r="F292" s="25" t="s">
        <v>127</v>
      </c>
      <c r="G292" s="25" t="s">
        <v>127</v>
      </c>
      <c r="H292" s="25" t="s">
        <v>253</v>
      </c>
      <c r="I292" s="25">
        <v>99</v>
      </c>
      <c r="J292" s="25" t="s">
        <v>226</v>
      </c>
      <c r="K292" s="25">
        <v>263</v>
      </c>
    </row>
    <row r="293" spans="1:11" x14ac:dyDescent="0.25">
      <c r="A293" s="2">
        <v>286</v>
      </c>
      <c r="B293" s="2">
        <v>327</v>
      </c>
      <c r="C293" s="26">
        <v>4.6435185185185184E-2</v>
      </c>
      <c r="D293" s="25" t="s">
        <v>403</v>
      </c>
      <c r="E293" s="19" t="s">
        <v>45</v>
      </c>
      <c r="F293" s="25" t="s">
        <v>46</v>
      </c>
      <c r="G293" s="25" t="s">
        <v>46</v>
      </c>
      <c r="H293" s="25" t="s">
        <v>182</v>
      </c>
      <c r="I293" s="25">
        <v>126</v>
      </c>
      <c r="J293" s="25" t="s">
        <v>115</v>
      </c>
      <c r="K293" s="25">
        <v>264</v>
      </c>
    </row>
    <row r="294" spans="1:11" x14ac:dyDescent="0.25">
      <c r="A294" s="2">
        <v>287</v>
      </c>
      <c r="B294" s="2">
        <v>289</v>
      </c>
      <c r="C294" s="26">
        <v>4.6828703703703706E-2</v>
      </c>
      <c r="D294" s="25" t="s">
        <v>404</v>
      </c>
      <c r="E294" s="19" t="s">
        <v>45</v>
      </c>
      <c r="F294" s="25" t="s">
        <v>46</v>
      </c>
      <c r="G294" s="25" t="s">
        <v>46</v>
      </c>
      <c r="H294" s="25" t="s">
        <v>129</v>
      </c>
      <c r="I294" s="25">
        <v>98</v>
      </c>
      <c r="J294" s="25" t="s">
        <v>159</v>
      </c>
      <c r="K294" s="25">
        <v>265</v>
      </c>
    </row>
    <row r="295" spans="1:11" x14ac:dyDescent="0.25">
      <c r="A295" s="2">
        <v>288</v>
      </c>
      <c r="B295" s="2">
        <v>358</v>
      </c>
      <c r="C295" s="26">
        <v>4.6909722222222221E-2</v>
      </c>
      <c r="D295" s="25" t="s">
        <v>405</v>
      </c>
      <c r="E295" s="19" t="s">
        <v>42</v>
      </c>
      <c r="F295" s="25" t="s">
        <v>43</v>
      </c>
      <c r="G295" s="25" t="s">
        <v>43</v>
      </c>
      <c r="H295" s="25" t="s">
        <v>57</v>
      </c>
      <c r="I295" s="25">
        <v>125</v>
      </c>
      <c r="J295" s="25" t="s">
        <v>58</v>
      </c>
      <c r="K295" s="25">
        <v>266</v>
      </c>
    </row>
    <row r="296" spans="1:11" x14ac:dyDescent="0.25">
      <c r="A296" s="2">
        <v>289</v>
      </c>
      <c r="B296" s="2">
        <v>215</v>
      </c>
      <c r="C296" s="26">
        <v>4.7268518518518515E-2</v>
      </c>
      <c r="D296" s="25" t="s">
        <v>406</v>
      </c>
      <c r="E296" s="19" t="s">
        <v>70</v>
      </c>
      <c r="F296" s="25" t="s">
        <v>71</v>
      </c>
      <c r="G296" s="25" t="s">
        <v>37</v>
      </c>
      <c r="H296" s="25" t="s">
        <v>172</v>
      </c>
      <c r="I296" s="25">
        <v>97</v>
      </c>
      <c r="J296" s="25" t="s">
        <v>54</v>
      </c>
      <c r="K296" s="25" t="s">
        <v>54</v>
      </c>
    </row>
    <row r="297" spans="1:11" x14ac:dyDescent="0.25">
      <c r="A297" s="2">
        <v>290</v>
      </c>
      <c r="B297" s="2">
        <v>733</v>
      </c>
      <c r="C297" s="26">
        <v>4.7592592592592596E-2</v>
      </c>
      <c r="D297" s="25" t="s">
        <v>407</v>
      </c>
      <c r="E297" s="19" t="s">
        <v>45</v>
      </c>
      <c r="F297" s="25" t="s">
        <v>46</v>
      </c>
      <c r="G297" s="25" t="s">
        <v>46</v>
      </c>
      <c r="H297" s="25" t="s">
        <v>208</v>
      </c>
      <c r="I297" s="25">
        <v>124</v>
      </c>
      <c r="J297" s="25" t="s">
        <v>60</v>
      </c>
      <c r="K297" s="25">
        <v>267</v>
      </c>
    </row>
    <row r="298" spans="1:11" x14ac:dyDescent="0.25">
      <c r="A298" s="2">
        <v>291</v>
      </c>
      <c r="B298" s="2">
        <v>233</v>
      </c>
      <c r="C298" s="26">
        <v>4.7789351851851847E-2</v>
      </c>
      <c r="D298" s="25" t="s">
        <v>408</v>
      </c>
      <c r="E298" s="19" t="s">
        <v>70</v>
      </c>
      <c r="F298" s="25" t="s">
        <v>71</v>
      </c>
      <c r="G298" s="25" t="s">
        <v>37</v>
      </c>
      <c r="H298" s="25" t="s">
        <v>129</v>
      </c>
      <c r="I298" s="25">
        <v>96</v>
      </c>
      <c r="J298" s="25" t="s">
        <v>130</v>
      </c>
      <c r="K298" s="25">
        <v>268</v>
      </c>
    </row>
    <row r="299" spans="1:11" x14ac:dyDescent="0.25">
      <c r="A299" s="2">
        <v>292</v>
      </c>
      <c r="B299" s="2">
        <v>714</v>
      </c>
      <c r="C299" s="26">
        <v>4.7858796296296295E-2</v>
      </c>
      <c r="D299" s="25" t="s">
        <v>409</v>
      </c>
      <c r="E299" s="19">
        <v>0</v>
      </c>
      <c r="F299" s="25" t="s">
        <v>54</v>
      </c>
      <c r="G299" s="25" t="s">
        <v>54</v>
      </c>
      <c r="H299" s="25" t="s">
        <v>129</v>
      </c>
      <c r="I299" s="25" t="s">
        <v>54</v>
      </c>
      <c r="J299" s="25" t="s">
        <v>54</v>
      </c>
      <c r="K299" s="25" t="s">
        <v>54</v>
      </c>
    </row>
    <row r="300" spans="1:11" x14ac:dyDescent="0.25">
      <c r="A300" s="2">
        <v>293</v>
      </c>
      <c r="B300" s="2">
        <v>266</v>
      </c>
      <c r="C300" s="26">
        <v>4.8113425925925928E-2</v>
      </c>
      <c r="D300" s="25" t="s">
        <v>410</v>
      </c>
      <c r="E300" s="19" t="s">
        <v>136</v>
      </c>
      <c r="F300" s="25" t="s">
        <v>137</v>
      </c>
      <c r="G300" s="25" t="s">
        <v>78</v>
      </c>
      <c r="H300" s="25" t="s">
        <v>158</v>
      </c>
      <c r="I300" s="25">
        <v>95</v>
      </c>
      <c r="J300" s="25" t="s">
        <v>159</v>
      </c>
      <c r="K300" s="25">
        <v>269</v>
      </c>
    </row>
    <row r="301" spans="1:11" x14ac:dyDescent="0.25">
      <c r="A301" s="2">
        <v>294</v>
      </c>
      <c r="B301" s="2">
        <v>275</v>
      </c>
      <c r="C301" s="26">
        <v>4.8125000000000001E-2</v>
      </c>
      <c r="D301" s="25" t="s">
        <v>411</v>
      </c>
      <c r="E301" s="19" t="s">
        <v>136</v>
      </c>
      <c r="F301" s="25" t="s">
        <v>137</v>
      </c>
      <c r="G301" s="25" t="s">
        <v>78</v>
      </c>
      <c r="H301" s="25" t="s">
        <v>158</v>
      </c>
      <c r="I301" s="25">
        <v>94</v>
      </c>
      <c r="J301" s="25" t="s">
        <v>195</v>
      </c>
      <c r="K301" s="25">
        <v>270</v>
      </c>
    </row>
    <row r="302" spans="1:11" x14ac:dyDescent="0.25">
      <c r="A302" s="2">
        <v>295</v>
      </c>
      <c r="B302" s="2">
        <v>617</v>
      </c>
      <c r="C302" s="26">
        <v>4.8587962962962965E-2</v>
      </c>
      <c r="D302" s="25" t="s">
        <v>412</v>
      </c>
      <c r="E302" s="19" t="s">
        <v>86</v>
      </c>
      <c r="F302" s="25" t="s">
        <v>87</v>
      </c>
      <c r="G302" s="25" t="s">
        <v>82</v>
      </c>
      <c r="H302" s="25" t="s">
        <v>210</v>
      </c>
      <c r="I302" s="25">
        <v>93</v>
      </c>
      <c r="J302" s="25" t="s">
        <v>305</v>
      </c>
      <c r="K302" s="25">
        <v>271</v>
      </c>
    </row>
    <row r="303" spans="1:11" x14ac:dyDescent="0.25">
      <c r="A303" s="2">
        <v>296</v>
      </c>
      <c r="B303" s="2">
        <v>198</v>
      </c>
      <c r="C303" s="26">
        <v>4.8645833333333333E-2</v>
      </c>
      <c r="D303" s="25" t="s">
        <v>413</v>
      </c>
      <c r="E303" s="19" t="s">
        <v>156</v>
      </c>
      <c r="F303" s="25" t="s">
        <v>157</v>
      </c>
      <c r="G303" s="25" t="s">
        <v>157</v>
      </c>
      <c r="H303" s="25" t="s">
        <v>210</v>
      </c>
      <c r="I303" s="25">
        <v>92</v>
      </c>
      <c r="J303" s="25" t="s">
        <v>305</v>
      </c>
      <c r="K303" s="25">
        <v>272</v>
      </c>
    </row>
    <row r="304" spans="1:11" x14ac:dyDescent="0.25">
      <c r="A304" s="2">
        <v>297</v>
      </c>
      <c r="B304" s="2">
        <v>428</v>
      </c>
      <c r="C304" s="26">
        <v>4.868055555555556E-2</v>
      </c>
      <c r="D304" s="25" t="s">
        <v>414</v>
      </c>
      <c r="E304" s="19" t="s">
        <v>27</v>
      </c>
      <c r="F304" s="25" t="s">
        <v>28</v>
      </c>
      <c r="G304" s="25" t="s">
        <v>28</v>
      </c>
      <c r="H304" s="25" t="s">
        <v>182</v>
      </c>
      <c r="I304" s="25">
        <v>123</v>
      </c>
      <c r="J304" s="25" t="s">
        <v>124</v>
      </c>
      <c r="K304" s="25">
        <v>273</v>
      </c>
    </row>
    <row r="305" spans="1:11" x14ac:dyDescent="0.25">
      <c r="A305" s="2">
        <v>298</v>
      </c>
      <c r="B305" s="2">
        <v>677</v>
      </c>
      <c r="C305" s="26">
        <v>4.87037037037037E-2</v>
      </c>
      <c r="D305" s="25" t="s">
        <v>415</v>
      </c>
      <c r="E305" s="19" t="s">
        <v>76</v>
      </c>
      <c r="F305" s="25" t="s">
        <v>77</v>
      </c>
      <c r="G305" s="25" t="s">
        <v>78</v>
      </c>
      <c r="H305" s="25" t="s">
        <v>210</v>
      </c>
      <c r="I305" s="25">
        <v>91</v>
      </c>
      <c r="J305" s="25" t="s">
        <v>149</v>
      </c>
      <c r="K305" s="25">
        <v>274</v>
      </c>
    </row>
    <row r="306" spans="1:11" x14ac:dyDescent="0.25">
      <c r="A306" s="2">
        <v>299</v>
      </c>
      <c r="B306" s="2">
        <v>386</v>
      </c>
      <c r="C306" s="26">
        <v>4.8715277777777781E-2</v>
      </c>
      <c r="D306" s="25" t="s">
        <v>416</v>
      </c>
      <c r="E306" s="19" t="s">
        <v>65</v>
      </c>
      <c r="F306" s="25" t="s">
        <v>66</v>
      </c>
      <c r="G306" s="25" t="s">
        <v>66</v>
      </c>
      <c r="H306" s="25" t="s">
        <v>57</v>
      </c>
      <c r="I306" s="25">
        <v>122</v>
      </c>
      <c r="J306" s="25" t="s">
        <v>115</v>
      </c>
      <c r="K306" s="25">
        <v>275</v>
      </c>
    </row>
    <row r="307" spans="1:11" x14ac:dyDescent="0.25">
      <c r="A307" s="2">
        <v>300</v>
      </c>
      <c r="B307" s="2">
        <v>16</v>
      </c>
      <c r="C307" s="26">
        <v>5.004629629629629E-2</v>
      </c>
      <c r="D307" s="25" t="s">
        <v>417</v>
      </c>
      <c r="E307" s="19" t="s">
        <v>18</v>
      </c>
      <c r="F307" s="25" t="s">
        <v>19</v>
      </c>
      <c r="G307" s="25" t="s">
        <v>19</v>
      </c>
      <c r="H307" s="25" t="s">
        <v>129</v>
      </c>
      <c r="I307" s="25">
        <v>90</v>
      </c>
      <c r="J307" s="25" t="s">
        <v>130</v>
      </c>
      <c r="K307" s="25">
        <v>276</v>
      </c>
    </row>
    <row r="308" spans="1:11" x14ac:dyDescent="0.25">
      <c r="A308" s="2">
        <v>301</v>
      </c>
      <c r="B308" s="2">
        <v>489</v>
      </c>
      <c r="C308" s="26">
        <v>5.0358796296296297E-2</v>
      </c>
      <c r="D308" s="25" t="s">
        <v>418</v>
      </c>
      <c r="E308" s="19" t="s">
        <v>49</v>
      </c>
      <c r="F308" s="25" t="s">
        <v>50</v>
      </c>
      <c r="G308" s="25" t="s">
        <v>51</v>
      </c>
      <c r="H308" s="25" t="s">
        <v>101</v>
      </c>
      <c r="I308" s="25">
        <v>89</v>
      </c>
      <c r="J308" s="25" t="s">
        <v>149</v>
      </c>
      <c r="K308" s="25">
        <v>277</v>
      </c>
    </row>
    <row r="309" spans="1:11" x14ac:dyDescent="0.25">
      <c r="A309" s="2">
        <v>302</v>
      </c>
      <c r="B309" s="2">
        <v>202</v>
      </c>
      <c r="C309" s="26">
        <v>5.0578703703703709E-2</v>
      </c>
      <c r="D309" s="25" t="s">
        <v>419</v>
      </c>
      <c r="E309" s="19" t="s">
        <v>70</v>
      </c>
      <c r="F309" s="25" t="s">
        <v>71</v>
      </c>
      <c r="G309" s="25" t="s">
        <v>37</v>
      </c>
      <c r="H309" s="25" t="s">
        <v>172</v>
      </c>
      <c r="I309" s="25">
        <v>88</v>
      </c>
      <c r="J309" s="25" t="s">
        <v>54</v>
      </c>
      <c r="K309" s="25" t="s">
        <v>54</v>
      </c>
    </row>
    <row r="310" spans="1:11" x14ac:dyDescent="0.25">
      <c r="A310" s="2">
        <v>303</v>
      </c>
      <c r="B310" s="2">
        <v>456</v>
      </c>
      <c r="C310" s="26">
        <v>5.1273148148148151E-2</v>
      </c>
      <c r="D310" s="25" t="s">
        <v>420</v>
      </c>
      <c r="E310" s="19" t="s">
        <v>30</v>
      </c>
      <c r="F310" s="25" t="s">
        <v>31</v>
      </c>
      <c r="G310" s="25" t="s">
        <v>31</v>
      </c>
      <c r="H310" s="25" t="s">
        <v>129</v>
      </c>
      <c r="I310" s="25">
        <v>87</v>
      </c>
      <c r="J310" s="25" t="s">
        <v>268</v>
      </c>
      <c r="K310" s="25">
        <v>278</v>
      </c>
    </row>
    <row r="311" spans="1:11" x14ac:dyDescent="0.25">
      <c r="A311" s="2">
        <v>304</v>
      </c>
      <c r="B311" s="2">
        <v>621</v>
      </c>
      <c r="C311" s="26">
        <v>5.1435185185185188E-2</v>
      </c>
      <c r="D311" s="25" t="s">
        <v>421</v>
      </c>
      <c r="E311" s="19" t="s">
        <v>86</v>
      </c>
      <c r="F311" s="25" t="s">
        <v>87</v>
      </c>
      <c r="G311" s="25" t="s">
        <v>82</v>
      </c>
      <c r="H311" s="25" t="s">
        <v>129</v>
      </c>
      <c r="I311" s="25">
        <v>86</v>
      </c>
      <c r="J311" s="25" t="s">
        <v>334</v>
      </c>
      <c r="K311" s="25">
        <v>279</v>
      </c>
    </row>
    <row r="312" spans="1:11" x14ac:dyDescent="0.25">
      <c r="A312" s="2">
        <v>305</v>
      </c>
      <c r="B312" s="2">
        <v>552</v>
      </c>
      <c r="C312" s="26">
        <v>5.1597222222222218E-2</v>
      </c>
      <c r="D312" s="25" t="s">
        <v>422</v>
      </c>
      <c r="E312" s="19" t="s">
        <v>39</v>
      </c>
      <c r="F312" s="25" t="s">
        <v>40</v>
      </c>
      <c r="G312" s="25" t="s">
        <v>40</v>
      </c>
      <c r="H312" s="25" t="s">
        <v>253</v>
      </c>
      <c r="I312" s="25">
        <v>85</v>
      </c>
      <c r="J312" s="25" t="s">
        <v>54</v>
      </c>
      <c r="K312" s="25" t="s">
        <v>54</v>
      </c>
    </row>
    <row r="313" spans="1:11" x14ac:dyDescent="0.25">
      <c r="A313" s="2">
        <v>306</v>
      </c>
      <c r="B313" s="2">
        <v>490</v>
      </c>
      <c r="C313" s="26">
        <v>5.168981481481482E-2</v>
      </c>
      <c r="D313" s="25" t="s">
        <v>423</v>
      </c>
      <c r="E313" s="19" t="s">
        <v>49</v>
      </c>
      <c r="F313" s="25" t="s">
        <v>50</v>
      </c>
      <c r="G313" s="25" t="s">
        <v>51</v>
      </c>
      <c r="H313" s="25" t="s">
        <v>210</v>
      </c>
      <c r="I313" s="25">
        <v>84</v>
      </c>
      <c r="J313" s="25" t="s">
        <v>272</v>
      </c>
      <c r="K313" s="25">
        <v>280</v>
      </c>
    </row>
    <row r="314" spans="1:11" x14ac:dyDescent="0.25">
      <c r="A314" s="2">
        <v>307</v>
      </c>
      <c r="B314" s="2">
        <v>201</v>
      </c>
      <c r="C314" s="26">
        <v>5.2280092592592593E-2</v>
      </c>
      <c r="D314" s="25" t="s">
        <v>424</v>
      </c>
      <c r="E314" s="19" t="s">
        <v>70</v>
      </c>
      <c r="F314" s="25" t="s">
        <v>71</v>
      </c>
      <c r="G314" s="25" t="s">
        <v>37</v>
      </c>
      <c r="H314" s="25" t="s">
        <v>148</v>
      </c>
      <c r="I314" s="25">
        <v>83</v>
      </c>
      <c r="J314" s="25" t="s">
        <v>54</v>
      </c>
      <c r="K314" s="25" t="s">
        <v>54</v>
      </c>
    </row>
    <row r="315" spans="1:11" x14ac:dyDescent="0.25">
      <c r="A315" s="2">
        <v>308</v>
      </c>
      <c r="B315" s="2">
        <v>632</v>
      </c>
      <c r="C315" s="26">
        <v>5.2569444444444446E-2</v>
      </c>
      <c r="D315" s="25" t="s">
        <v>425</v>
      </c>
      <c r="E315" s="19" t="s">
        <v>86</v>
      </c>
      <c r="F315" s="25" t="s">
        <v>87</v>
      </c>
      <c r="G315" s="25" t="s">
        <v>82</v>
      </c>
      <c r="H315" s="25" t="s">
        <v>314</v>
      </c>
      <c r="I315" s="25">
        <v>82</v>
      </c>
      <c r="J315" s="25" t="s">
        <v>353</v>
      </c>
      <c r="K315" s="25">
        <v>281</v>
      </c>
    </row>
    <row r="316" spans="1:11" x14ac:dyDescent="0.25">
      <c r="A316" s="2">
        <v>309</v>
      </c>
      <c r="B316" s="2">
        <v>209</v>
      </c>
      <c r="C316" s="26">
        <v>5.3553240740740742E-2</v>
      </c>
      <c r="D316" s="25" t="s">
        <v>426</v>
      </c>
      <c r="E316" s="19" t="s">
        <v>70</v>
      </c>
      <c r="F316" s="25" t="s">
        <v>71</v>
      </c>
      <c r="G316" s="25" t="s">
        <v>37</v>
      </c>
      <c r="H316" s="25" t="s">
        <v>129</v>
      </c>
      <c r="I316" s="25">
        <v>81</v>
      </c>
      <c r="J316" s="25" t="s">
        <v>268</v>
      </c>
      <c r="K316" s="25">
        <v>282</v>
      </c>
    </row>
    <row r="317" spans="1:11" x14ac:dyDescent="0.25">
      <c r="A317" s="2">
        <v>310</v>
      </c>
      <c r="B317" s="2">
        <v>117</v>
      </c>
      <c r="C317" s="26">
        <v>5.3634259259259263E-2</v>
      </c>
      <c r="D317" s="25" t="s">
        <v>427</v>
      </c>
      <c r="E317" s="19" t="s">
        <v>35</v>
      </c>
      <c r="F317" s="25" t="s">
        <v>36</v>
      </c>
      <c r="G317" s="25" t="s">
        <v>37</v>
      </c>
      <c r="H317" s="25" t="s">
        <v>172</v>
      </c>
      <c r="I317" s="25">
        <v>80</v>
      </c>
      <c r="J317" s="25" t="s">
        <v>54</v>
      </c>
      <c r="K317" s="25" t="s">
        <v>54</v>
      </c>
    </row>
    <row r="318" spans="1:11" x14ac:dyDescent="0.25">
      <c r="A318" s="2">
        <v>311</v>
      </c>
      <c r="B318" s="2">
        <v>230</v>
      </c>
      <c r="C318" s="26">
        <v>5.3668981481481477E-2</v>
      </c>
      <c r="D318" s="25" t="s">
        <v>428</v>
      </c>
      <c r="E318" s="19" t="s">
        <v>70</v>
      </c>
      <c r="F318" s="25" t="s">
        <v>71</v>
      </c>
      <c r="G318" s="25" t="s">
        <v>37</v>
      </c>
      <c r="H318" s="25" t="s">
        <v>148</v>
      </c>
      <c r="I318" s="25">
        <v>79</v>
      </c>
      <c r="J318" s="25" t="s">
        <v>54</v>
      </c>
      <c r="K318" s="25" t="s">
        <v>54</v>
      </c>
    </row>
    <row r="319" spans="1:11" x14ac:dyDescent="0.25">
      <c r="A319" s="2">
        <v>312</v>
      </c>
      <c r="B319" s="2">
        <v>216</v>
      </c>
      <c r="C319" s="26">
        <v>5.376157407407408E-2</v>
      </c>
      <c r="D319" s="25" t="s">
        <v>429</v>
      </c>
      <c r="E319" s="19" t="s">
        <v>70</v>
      </c>
      <c r="F319" s="25" t="s">
        <v>71</v>
      </c>
      <c r="G319" s="25" t="s">
        <v>37</v>
      </c>
      <c r="H319" s="25" t="s">
        <v>314</v>
      </c>
      <c r="I319" s="25">
        <v>78</v>
      </c>
      <c r="J319" s="25" t="s">
        <v>54</v>
      </c>
      <c r="K319" s="25" t="s">
        <v>54</v>
      </c>
    </row>
    <row r="320" spans="1:11" x14ac:dyDescent="0.25">
      <c r="A320" s="2">
        <v>313</v>
      </c>
      <c r="B320" s="2">
        <v>654</v>
      </c>
      <c r="C320" s="26">
        <v>5.4143518518518514E-2</v>
      </c>
      <c r="D320" s="25" t="s">
        <v>430</v>
      </c>
      <c r="E320" s="19" t="s">
        <v>86</v>
      </c>
      <c r="F320" s="25" t="s">
        <v>87</v>
      </c>
      <c r="G320" s="25" t="s">
        <v>82</v>
      </c>
      <c r="H320" s="25" t="s">
        <v>253</v>
      </c>
      <c r="I320" s="25">
        <v>77</v>
      </c>
      <c r="J320" s="25" t="s">
        <v>54</v>
      </c>
      <c r="K320" s="25" t="s">
        <v>54</v>
      </c>
    </row>
    <row r="321" spans="1:11" x14ac:dyDescent="0.25">
      <c r="A321" s="2">
        <v>314</v>
      </c>
      <c r="B321" s="2">
        <v>207</v>
      </c>
      <c r="C321" s="26">
        <v>5.482638888888889E-2</v>
      </c>
      <c r="D321" s="25" t="s">
        <v>431</v>
      </c>
      <c r="E321" s="19" t="s">
        <v>70</v>
      </c>
      <c r="F321" s="25" t="s">
        <v>71</v>
      </c>
      <c r="G321" s="25" t="s">
        <v>37</v>
      </c>
      <c r="H321" s="25" t="s">
        <v>172</v>
      </c>
      <c r="I321" s="25">
        <v>76</v>
      </c>
      <c r="J321" s="25" t="s">
        <v>54</v>
      </c>
      <c r="K321" s="25" t="s">
        <v>54</v>
      </c>
    </row>
    <row r="322" spans="1:11" x14ac:dyDescent="0.25">
      <c r="A322" s="2">
        <v>315</v>
      </c>
      <c r="B322" s="2">
        <v>267</v>
      </c>
      <c r="C322" s="26">
        <v>5.5243055555555559E-2</v>
      </c>
      <c r="D322" s="25" t="s">
        <v>432</v>
      </c>
      <c r="E322" s="19" t="s">
        <v>136</v>
      </c>
      <c r="F322" s="25" t="s">
        <v>137</v>
      </c>
      <c r="G322" s="25" t="s">
        <v>78</v>
      </c>
      <c r="H322" s="25" t="s">
        <v>365</v>
      </c>
      <c r="I322" s="25">
        <v>75</v>
      </c>
      <c r="J322" s="25" t="s">
        <v>226</v>
      </c>
      <c r="K322" s="25">
        <v>283</v>
      </c>
    </row>
    <row r="323" spans="1:11" x14ac:dyDescent="0.25">
      <c r="A323" s="2">
        <v>316</v>
      </c>
      <c r="B323" s="2">
        <v>314</v>
      </c>
      <c r="C323" s="26">
        <v>5.5381944444444442E-2</v>
      </c>
      <c r="D323" s="25" t="s">
        <v>433</v>
      </c>
      <c r="E323" s="19" t="s">
        <v>45</v>
      </c>
      <c r="F323" s="25" t="s">
        <v>46</v>
      </c>
      <c r="G323" s="25" t="s">
        <v>46</v>
      </c>
      <c r="H323" s="25" t="s">
        <v>365</v>
      </c>
      <c r="I323" s="25">
        <v>74</v>
      </c>
      <c r="J323" s="25" t="s">
        <v>195</v>
      </c>
      <c r="K323" s="25">
        <v>284</v>
      </c>
    </row>
    <row r="324" spans="1:11" x14ac:dyDescent="0.25">
      <c r="A324" s="2">
        <v>317</v>
      </c>
      <c r="B324" s="2">
        <v>236</v>
      </c>
      <c r="C324" s="26">
        <v>5.6574074074074075E-2</v>
      </c>
      <c r="D324" s="25" t="s">
        <v>434</v>
      </c>
      <c r="E324" s="19" t="s">
        <v>70</v>
      </c>
      <c r="F324" s="25" t="s">
        <v>71</v>
      </c>
      <c r="G324" s="25" t="s">
        <v>37</v>
      </c>
      <c r="H324" s="25" t="s">
        <v>253</v>
      </c>
      <c r="I324" s="25">
        <v>73</v>
      </c>
      <c r="J324" s="25" t="s">
        <v>54</v>
      </c>
      <c r="K324" s="25" t="s">
        <v>54</v>
      </c>
    </row>
    <row r="325" spans="1:11" x14ac:dyDescent="0.25">
      <c r="A325" s="2">
        <v>318</v>
      </c>
      <c r="B325" s="2">
        <v>231</v>
      </c>
      <c r="C325" s="26">
        <v>5.6585648148148149E-2</v>
      </c>
      <c r="D325" s="25" t="s">
        <v>435</v>
      </c>
      <c r="E325" s="19" t="s">
        <v>70</v>
      </c>
      <c r="F325" s="25" t="s">
        <v>71</v>
      </c>
      <c r="G325" s="25" t="s">
        <v>37</v>
      </c>
      <c r="H325" s="25" t="s">
        <v>365</v>
      </c>
      <c r="I325" s="25">
        <v>72</v>
      </c>
      <c r="J325" s="25" t="s">
        <v>54</v>
      </c>
      <c r="K325" s="25" t="s">
        <v>54</v>
      </c>
    </row>
    <row r="326" spans="1:11" x14ac:dyDescent="0.25">
      <c r="A326" s="2">
        <v>319</v>
      </c>
      <c r="B326" s="2">
        <v>389</v>
      </c>
      <c r="C326" s="26">
        <v>5.7546296296296297E-2</v>
      </c>
      <c r="D326" s="25" t="s">
        <v>436</v>
      </c>
      <c r="E326" s="19" t="s">
        <v>65</v>
      </c>
      <c r="F326" s="25" t="s">
        <v>66</v>
      </c>
      <c r="G326" s="25" t="s">
        <v>66</v>
      </c>
      <c r="H326" s="25" t="s">
        <v>208</v>
      </c>
      <c r="I326" s="25">
        <v>121</v>
      </c>
      <c r="J326" s="25" t="s">
        <v>124</v>
      </c>
      <c r="K326" s="25">
        <v>285</v>
      </c>
    </row>
    <row r="327" spans="1:11" x14ac:dyDescent="0.25">
      <c r="A327" s="2">
        <v>320</v>
      </c>
      <c r="B327" s="2">
        <v>568</v>
      </c>
      <c r="C327" s="26">
        <v>6.744212962962963E-2</v>
      </c>
      <c r="D327" s="25" t="s">
        <v>437</v>
      </c>
      <c r="E327" s="19" t="s">
        <v>39</v>
      </c>
      <c r="F327" s="25" t="s">
        <v>40</v>
      </c>
      <c r="G327" s="25" t="s">
        <v>40</v>
      </c>
      <c r="H327" s="25" t="s">
        <v>67</v>
      </c>
      <c r="I327" s="25">
        <v>120</v>
      </c>
      <c r="J327" s="25" t="s">
        <v>58</v>
      </c>
      <c r="K327" s="25">
        <v>286</v>
      </c>
    </row>
    <row r="329" spans="1:11" x14ac:dyDescent="0.25">
      <c r="A329" s="27" t="s">
        <v>438</v>
      </c>
    </row>
    <row r="330" spans="1:11" x14ac:dyDescent="0.25">
      <c r="B330" s="2">
        <v>371</v>
      </c>
      <c r="D330" s="2" t="s">
        <v>439</v>
      </c>
      <c r="E330" s="4" t="s">
        <v>42</v>
      </c>
      <c r="F330" s="2" t="s">
        <v>43</v>
      </c>
    </row>
    <row r="331" spans="1:11" x14ac:dyDescent="0.25">
      <c r="B331" s="2">
        <v>9</v>
      </c>
      <c r="D331" s="2" t="s">
        <v>440</v>
      </c>
      <c r="E331" s="4" t="s">
        <v>18</v>
      </c>
      <c r="F331" s="2" t="s">
        <v>19</v>
      </c>
    </row>
    <row r="332" spans="1:11" x14ac:dyDescent="0.25">
      <c r="B332" s="2">
        <v>30</v>
      </c>
    </row>
    <row r="333" spans="1:11" x14ac:dyDescent="0.25">
      <c r="B333" s="2">
        <v>699</v>
      </c>
      <c r="D333" s="2" t="s">
        <v>441</v>
      </c>
      <c r="E333" s="4" t="s">
        <v>53</v>
      </c>
      <c r="F333" s="2" t="s">
        <v>54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Men">
    <tabColor rgb="FF00B050"/>
  </sheetPr>
  <dimension ref="A1:AN407"/>
  <sheetViews>
    <sheetView topLeftCell="A4" workbookViewId="0">
      <pane xSplit="3" ySplit="3" topLeftCell="D39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 x14ac:dyDescent="0.2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 x14ac:dyDescent="0.2">
      <c r="Q1" s="28"/>
      <c r="R1" s="28"/>
      <c r="S1" s="29" t="s">
        <v>442</v>
      </c>
      <c r="T1" s="30" t="s">
        <v>443</v>
      </c>
      <c r="U1" s="28" t="str">
        <f>IF(ISBLANK(T1),"X",IF(AND(T1&lt;115,T1&gt;95),T1+1,T1))</f>
        <v xml:space="preserve">Formula to correct scores psoted </v>
      </c>
      <c r="V1" s="28" t="str">
        <f>IF(OR(V$6&gt;$D$5,V$6&gt;COUNT($E1:$J1)),"",LARGE($E1:$J1,V$6))</f>
        <v/>
      </c>
      <c r="W1" s="28" t="str">
        <f>IF(OR(W$6&gt;$D$5,W$6&gt;COUNT($E1:$J1)),"",LARGE($E1:$J1,W$6))</f>
        <v/>
      </c>
      <c r="X1" s="28" t="str">
        <f>IF(OR(X$6&gt;$D$5,X$6&gt;COUNT($E1:$J1)),"",LARGE($E1:$J1,X$6))</f>
        <v/>
      </c>
      <c r="Y1" s="28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1"/>
    </row>
    <row r="2" spans="1:38" hidden="1" outlineLevel="1" x14ac:dyDescent="0.2">
      <c r="A2" s="2" t="s">
        <v>444</v>
      </c>
      <c r="E2" s="32" t="s">
        <v>445</v>
      </c>
      <c r="F2" s="2" t="b">
        <f>SUM(F6:F294)&gt;0</f>
        <v>1</v>
      </c>
      <c r="J2" s="32" t="s">
        <v>446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810</v>
      </c>
      <c r="M2" s="33"/>
      <c r="N2" s="33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30"/>
      <c r="U2" s="28"/>
      <c r="V2" s="28"/>
      <c r="W2" s="28"/>
      <c r="X2" s="28"/>
      <c r="Z2" s="32" t="s">
        <v>447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38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38" hidden="1" outlineLevel="1" x14ac:dyDescent="0.2">
      <c r="E3" s="32"/>
      <c r="J3" s="32"/>
      <c r="K3" s="28"/>
      <c r="L3" s="28"/>
      <c r="N3" s="40"/>
      <c r="O3" s="28" t="s">
        <v>448</v>
      </c>
      <c r="P3" s="41">
        <v>2</v>
      </c>
      <c r="Q3" s="42" t="s">
        <v>449</v>
      </c>
      <c r="R3" s="43" t="s">
        <v>450</v>
      </c>
      <c r="T3" s="30"/>
      <c r="U3" s="28"/>
      <c r="V3" s="28"/>
      <c r="W3" s="28"/>
      <c r="X3" s="28"/>
      <c r="AG3" s="1" t="s">
        <v>451</v>
      </c>
      <c r="AH3" s="3">
        <f>$D$5-1</f>
        <v>2</v>
      </c>
      <c r="AI3" s="1" t="s">
        <v>452</v>
      </c>
      <c r="AL3" s="31"/>
    </row>
    <row r="4" spans="1:38" s="15" customFormat="1" ht="38.25" customHeight="1" collapsed="1" thickBot="1" x14ac:dyDescent="0.45">
      <c r="A4" s="15" t="s">
        <v>805</v>
      </c>
      <c r="Q4" s="44"/>
      <c r="R4" s="45">
        <f>SUM(R6:R294)</f>
        <v>0</v>
      </c>
      <c r="AH4" s="42" t="s">
        <v>453</v>
      </c>
      <c r="AL4" s="46" t="s">
        <v>454</v>
      </c>
    </row>
    <row r="5" spans="1:38" s="27" customFormat="1" x14ac:dyDescent="0.2">
      <c r="A5" s="27" t="s">
        <v>455</v>
      </c>
      <c r="D5" s="47">
        <v>3</v>
      </c>
      <c r="K5" s="48" t="str">
        <f>"Total is best " &amp;D5&amp;" races"</f>
        <v>Total is best 3 races</v>
      </c>
      <c r="Q5" s="27" t="s">
        <v>456</v>
      </c>
      <c r="T5" s="27" t="s">
        <v>457</v>
      </c>
      <c r="AB5" s="27" t="s">
        <v>458</v>
      </c>
      <c r="AE5" s="27" t="s">
        <v>459</v>
      </c>
      <c r="AI5" s="42" t="s">
        <v>460</v>
      </c>
      <c r="AL5" s="49"/>
    </row>
    <row r="6" spans="1:38" s="27" customFormat="1" ht="42" customHeight="1" x14ac:dyDescent="0.2">
      <c r="A6" s="27" t="s">
        <v>461</v>
      </c>
      <c r="B6" s="50" t="s">
        <v>462</v>
      </c>
      <c r="C6" s="27" t="s">
        <v>463</v>
      </c>
      <c r="D6" s="51" t="s">
        <v>464</v>
      </c>
      <c r="E6" s="51" t="s">
        <v>465</v>
      </c>
      <c r="F6" s="51" t="s">
        <v>466</v>
      </c>
      <c r="G6" s="51" t="s">
        <v>467</v>
      </c>
      <c r="H6" s="51" t="s">
        <v>468</v>
      </c>
      <c r="I6" s="51" t="s">
        <v>469</v>
      </c>
      <c r="J6" s="51" t="s">
        <v>470</v>
      </c>
      <c r="K6" s="51" t="s">
        <v>471</v>
      </c>
      <c r="L6" s="52" t="s">
        <v>472</v>
      </c>
      <c r="M6" s="52" t="s">
        <v>473</v>
      </c>
      <c r="N6" s="53" t="s">
        <v>474</v>
      </c>
      <c r="O6" s="20" t="s">
        <v>475</v>
      </c>
      <c r="P6" s="52" t="s">
        <v>476</v>
      </c>
      <c r="Q6" s="51" t="s">
        <v>477</v>
      </c>
      <c r="R6" s="51"/>
      <c r="S6" s="20" t="s">
        <v>478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Z6" s="54"/>
      <c r="AA6" s="54" t="s">
        <v>479</v>
      </c>
      <c r="AB6" s="22" t="s">
        <v>480</v>
      </c>
      <c r="AC6" s="22" t="s">
        <v>481</v>
      </c>
      <c r="AD6" s="22" t="s">
        <v>482</v>
      </c>
      <c r="AE6" s="54" t="s">
        <v>483</v>
      </c>
      <c r="AF6" s="54" t="s">
        <v>484</v>
      </c>
      <c r="AG6" s="22" t="s">
        <v>485</v>
      </c>
      <c r="AH6" s="22" t="s">
        <v>486</v>
      </c>
      <c r="AI6" s="22" t="s">
        <v>480</v>
      </c>
      <c r="AJ6" s="22" t="s">
        <v>481</v>
      </c>
      <c r="AK6" s="22" t="s">
        <v>482</v>
      </c>
      <c r="AL6" s="49"/>
    </row>
    <row r="7" spans="1:38" s="27" customFormat="1" x14ac:dyDescent="0.2">
      <c r="C7" s="27" t="s">
        <v>487</v>
      </c>
      <c r="D7" s="51"/>
      <c r="E7" s="51"/>
      <c r="F7" s="30"/>
      <c r="G7" s="51"/>
      <c r="H7" s="51"/>
      <c r="I7" s="51"/>
      <c r="J7" s="51"/>
      <c r="K7" s="51"/>
      <c r="L7" s="51"/>
      <c r="M7" s="51"/>
      <c r="N7" s="51"/>
      <c r="O7" s="51"/>
      <c r="P7" s="51"/>
      <c r="Q7" s="51" t="s">
        <v>25</v>
      </c>
      <c r="R7" s="51"/>
      <c r="S7" s="51"/>
      <c r="T7" s="51"/>
      <c r="U7" s="51"/>
      <c r="V7" s="51"/>
      <c r="W7" s="51"/>
      <c r="X7" s="51"/>
      <c r="Y7" s="51"/>
      <c r="AE7" s="55"/>
      <c r="AF7" s="55"/>
      <c r="AI7" s="39">
        <v>898</v>
      </c>
      <c r="AJ7" s="39">
        <v>895</v>
      </c>
      <c r="AK7" s="39">
        <v>874</v>
      </c>
      <c r="AL7" s="49"/>
    </row>
    <row r="8" spans="1:38" s="27" customFormat="1" x14ac:dyDescent="0.2">
      <c r="A8" s="1">
        <v>1</v>
      </c>
      <c r="B8" s="1" t="s">
        <v>54</v>
      </c>
      <c r="C8" s="1" t="s">
        <v>26</v>
      </c>
      <c r="D8" s="30" t="s">
        <v>28</v>
      </c>
      <c r="E8" s="30">
        <v>299</v>
      </c>
      <c r="F8" s="30">
        <v>298</v>
      </c>
      <c r="G8" s="51"/>
      <c r="H8" s="51"/>
      <c r="I8" s="51"/>
      <c r="J8" s="51"/>
      <c r="K8" s="33">
        <f t="shared" ref="K8:K26" si="0">IFERROR(LARGE(E8:J8,1),0)+IF($D$5&gt;=2,IFERROR(LARGE(E8:J8,2),0),0)+IF($D$5&gt;=3,IFERROR(LARGE(E8:J8,3),0),0)+IF($D$5&gt;=4,IFERROR(LARGE(E8:J8,4),0),0)+IF($D$5&gt;=5,IFERROR(LARGE(E8:J8,5),0),0)+IF($D$5&gt;=6,IFERROR(LARGE(E8:J8,6),0),0)</f>
        <v>597</v>
      </c>
      <c r="L8" s="33" t="s">
        <v>811</v>
      </c>
      <c r="M8" s="33"/>
      <c r="N8" s="33">
        <f t="shared" ref="N8:N26" si="1">K8-(ROW(K8)-ROW(K$6))/10000</f>
        <v>596.99980000000005</v>
      </c>
      <c r="O8" s="33">
        <f t="shared" ref="O8:O26" si="2">COUNT(E8:J8)</f>
        <v>2</v>
      </c>
      <c r="P8" s="33">
        <f t="shared" ref="P8:P26" ca="1" si="3">IF(AND(O8=1,OFFSET(D8,0,P$3)&gt;0),"Y",0)</f>
        <v>0</v>
      </c>
      <c r="Q8" s="34" t="s">
        <v>25</v>
      </c>
      <c r="R8" s="35">
        <f t="shared" ref="R8:R26" si="4">1-(Q8=Q7)</f>
        <v>0</v>
      </c>
      <c r="S8" s="35">
        <f t="shared" ref="S8:S26" si="5">N8+T8/1000+U8/10000+V8/100000+W8/1000000+X8/10000000+Y8/100000000</f>
        <v>597.32860000000005</v>
      </c>
      <c r="T8" s="30">
        <v>299</v>
      </c>
      <c r="U8" s="30">
        <v>298</v>
      </c>
      <c r="V8" s="51"/>
      <c r="W8" s="51"/>
      <c r="X8" s="51"/>
      <c r="Y8" s="51"/>
      <c r="AE8" s="55"/>
      <c r="AF8" s="55"/>
      <c r="AI8" s="39"/>
      <c r="AJ8" s="39"/>
      <c r="AK8" s="39"/>
      <c r="AL8" s="49"/>
    </row>
    <row r="9" spans="1:38" s="27" customFormat="1" x14ac:dyDescent="0.2">
      <c r="A9" s="1">
        <v>2</v>
      </c>
      <c r="B9" s="1">
        <v>1</v>
      </c>
      <c r="C9" s="1" t="s">
        <v>22</v>
      </c>
      <c r="D9" s="30" t="s">
        <v>24</v>
      </c>
      <c r="E9" s="30">
        <v>293</v>
      </c>
      <c r="F9" s="30">
        <v>299</v>
      </c>
      <c r="G9" s="51"/>
      <c r="H9" s="51"/>
      <c r="I9" s="51"/>
      <c r="J9" s="51"/>
      <c r="K9" s="33">
        <f t="shared" si="0"/>
        <v>592</v>
      </c>
      <c r="L9" s="33" t="s">
        <v>812</v>
      </c>
      <c r="M9" s="33" t="s">
        <v>21</v>
      </c>
      <c r="N9" s="33">
        <f t="shared" si="1"/>
        <v>591.99969999999996</v>
      </c>
      <c r="O9" s="33">
        <f t="shared" si="2"/>
        <v>2</v>
      </c>
      <c r="P9" s="33">
        <f t="shared" ca="1" si="3"/>
        <v>0</v>
      </c>
      <c r="Q9" s="34" t="s">
        <v>25</v>
      </c>
      <c r="R9" s="35">
        <f t="shared" si="4"/>
        <v>0</v>
      </c>
      <c r="S9" s="35">
        <f t="shared" si="5"/>
        <v>592.32799999999997</v>
      </c>
      <c r="T9" s="30">
        <v>299</v>
      </c>
      <c r="U9" s="30">
        <v>293</v>
      </c>
      <c r="V9" s="51"/>
      <c r="W9" s="51"/>
      <c r="X9" s="51"/>
      <c r="Y9" s="51"/>
      <c r="AE9" s="55"/>
      <c r="AF9" s="55"/>
      <c r="AI9" s="39"/>
      <c r="AJ9" s="39"/>
      <c r="AK9" s="39"/>
      <c r="AL9" s="49"/>
    </row>
    <row r="10" spans="1:38" s="27" customFormat="1" x14ac:dyDescent="0.2">
      <c r="A10" s="1">
        <v>3</v>
      </c>
      <c r="B10" s="1">
        <v>2</v>
      </c>
      <c r="C10" s="1" t="s">
        <v>47</v>
      </c>
      <c r="D10" s="30" t="s">
        <v>31</v>
      </c>
      <c r="E10" s="30">
        <v>290</v>
      </c>
      <c r="F10" s="30">
        <v>292</v>
      </c>
      <c r="G10" s="51"/>
      <c r="H10" s="51"/>
      <c r="I10" s="51"/>
      <c r="J10" s="51"/>
      <c r="K10" s="33">
        <f t="shared" si="0"/>
        <v>582</v>
      </c>
      <c r="L10" s="33" t="s">
        <v>812</v>
      </c>
      <c r="M10" s="33" t="s">
        <v>60</v>
      </c>
      <c r="N10" s="33">
        <f t="shared" si="1"/>
        <v>581.99959999999999</v>
      </c>
      <c r="O10" s="33">
        <f t="shared" si="2"/>
        <v>2</v>
      </c>
      <c r="P10" s="33">
        <f t="shared" ca="1" si="3"/>
        <v>0</v>
      </c>
      <c r="Q10" s="34" t="s">
        <v>25</v>
      </c>
      <c r="R10" s="35">
        <f t="shared" si="4"/>
        <v>0</v>
      </c>
      <c r="S10" s="35">
        <f t="shared" si="5"/>
        <v>582.32060000000001</v>
      </c>
      <c r="T10" s="30">
        <v>292</v>
      </c>
      <c r="U10" s="30">
        <v>290</v>
      </c>
      <c r="V10" s="51"/>
      <c r="W10" s="51"/>
      <c r="X10" s="51"/>
      <c r="Y10" s="51"/>
      <c r="AE10" s="55"/>
      <c r="AF10" s="55"/>
      <c r="AI10" s="39"/>
      <c r="AJ10" s="39"/>
      <c r="AK10" s="39"/>
      <c r="AL10" s="49"/>
    </row>
    <row r="11" spans="1:38" s="27" customFormat="1" x14ac:dyDescent="0.2">
      <c r="A11" s="1">
        <v>4</v>
      </c>
      <c r="B11" s="1">
        <v>3</v>
      </c>
      <c r="C11" s="1" t="s">
        <v>63</v>
      </c>
      <c r="D11" s="30" t="s">
        <v>31</v>
      </c>
      <c r="E11" s="30">
        <v>284</v>
      </c>
      <c r="F11" s="30">
        <v>287</v>
      </c>
      <c r="G11" s="51"/>
      <c r="H11" s="51"/>
      <c r="I11" s="51"/>
      <c r="J11" s="51"/>
      <c r="K11" s="33">
        <f t="shared" si="0"/>
        <v>571</v>
      </c>
      <c r="L11" s="33" t="s">
        <v>812</v>
      </c>
      <c r="M11" s="33" t="s">
        <v>84</v>
      </c>
      <c r="N11" s="33">
        <f t="shared" si="1"/>
        <v>570.99950000000001</v>
      </c>
      <c r="O11" s="33">
        <f t="shared" si="2"/>
        <v>2</v>
      </c>
      <c r="P11" s="33">
        <f t="shared" ca="1" si="3"/>
        <v>0</v>
      </c>
      <c r="Q11" s="34" t="s">
        <v>25</v>
      </c>
      <c r="R11" s="35">
        <f t="shared" si="4"/>
        <v>0</v>
      </c>
      <c r="S11" s="35">
        <f t="shared" si="5"/>
        <v>571.31490000000008</v>
      </c>
      <c r="T11" s="30">
        <v>287</v>
      </c>
      <c r="U11" s="30">
        <v>284</v>
      </c>
      <c r="V11" s="51"/>
      <c r="W11" s="51"/>
      <c r="X11" s="51"/>
      <c r="Y11" s="51"/>
      <c r="AE11" s="55"/>
      <c r="AF11" s="55"/>
      <c r="AI11" s="39"/>
      <c r="AJ11" s="39"/>
      <c r="AK11" s="39"/>
      <c r="AL11" s="49"/>
    </row>
    <row r="12" spans="1:38" s="27" customFormat="1" x14ac:dyDescent="0.2">
      <c r="A12" s="1">
        <v>5</v>
      </c>
      <c r="B12" s="1">
        <v>4</v>
      </c>
      <c r="C12" s="1" t="s">
        <v>110</v>
      </c>
      <c r="D12" s="30" t="s">
        <v>43</v>
      </c>
      <c r="E12" s="30">
        <v>255</v>
      </c>
      <c r="F12" s="30">
        <v>266</v>
      </c>
      <c r="G12" s="51"/>
      <c r="H12" s="51"/>
      <c r="I12" s="51"/>
      <c r="J12" s="51"/>
      <c r="K12" s="33">
        <f t="shared" si="0"/>
        <v>521</v>
      </c>
      <c r="L12" s="33" t="s">
        <v>812</v>
      </c>
      <c r="M12" s="33"/>
      <c r="N12" s="33">
        <f t="shared" si="1"/>
        <v>520.99940000000004</v>
      </c>
      <c r="O12" s="33">
        <f t="shared" si="2"/>
        <v>2</v>
      </c>
      <c r="P12" s="33">
        <f t="shared" ca="1" si="3"/>
        <v>0</v>
      </c>
      <c r="Q12" s="34" t="s">
        <v>25</v>
      </c>
      <c r="R12" s="35">
        <f t="shared" si="4"/>
        <v>0</v>
      </c>
      <c r="S12" s="35">
        <f t="shared" si="5"/>
        <v>521.29089999999997</v>
      </c>
      <c r="T12" s="30">
        <v>266</v>
      </c>
      <c r="U12" s="30">
        <v>255</v>
      </c>
      <c r="V12" s="51"/>
      <c r="W12" s="51"/>
      <c r="X12" s="51"/>
      <c r="Y12" s="51"/>
      <c r="AE12" s="55"/>
      <c r="AF12" s="55"/>
      <c r="AI12" s="39"/>
      <c r="AJ12" s="39"/>
      <c r="AK12" s="39"/>
      <c r="AL12" s="49"/>
    </row>
    <row r="13" spans="1:38" s="27" customFormat="1" x14ac:dyDescent="0.2">
      <c r="A13" s="1">
        <v>6</v>
      </c>
      <c r="B13" s="1">
        <v>5</v>
      </c>
      <c r="C13" s="1" t="s">
        <v>152</v>
      </c>
      <c r="D13" s="30" t="s">
        <v>24</v>
      </c>
      <c r="E13" s="30">
        <v>271</v>
      </c>
      <c r="F13" s="30">
        <v>243</v>
      </c>
      <c r="G13" s="51"/>
      <c r="H13" s="51"/>
      <c r="I13" s="51"/>
      <c r="J13" s="51"/>
      <c r="K13" s="33">
        <f t="shared" si="0"/>
        <v>514</v>
      </c>
      <c r="L13" s="33" t="s">
        <v>812</v>
      </c>
      <c r="M13" s="33"/>
      <c r="N13" s="33">
        <f t="shared" si="1"/>
        <v>513.99929999999995</v>
      </c>
      <c r="O13" s="33">
        <f t="shared" si="2"/>
        <v>2</v>
      </c>
      <c r="P13" s="33">
        <f t="shared" ca="1" si="3"/>
        <v>0</v>
      </c>
      <c r="Q13" s="34" t="s">
        <v>25</v>
      </c>
      <c r="R13" s="35">
        <f t="shared" si="4"/>
        <v>0</v>
      </c>
      <c r="S13" s="35">
        <f t="shared" si="5"/>
        <v>514.29459999999995</v>
      </c>
      <c r="T13" s="30">
        <v>271</v>
      </c>
      <c r="U13" s="30">
        <v>243</v>
      </c>
      <c r="V13" s="51"/>
      <c r="W13" s="51"/>
      <c r="X13" s="51"/>
      <c r="Y13" s="51"/>
      <c r="AE13" s="55"/>
      <c r="AF13" s="55"/>
      <c r="AI13" s="39"/>
      <c r="AJ13" s="39"/>
      <c r="AK13" s="39"/>
      <c r="AL13" s="49"/>
    </row>
    <row r="14" spans="1:38" s="27" customFormat="1" x14ac:dyDescent="0.2">
      <c r="A14" s="1">
        <v>7</v>
      </c>
      <c r="B14" s="1">
        <v>6</v>
      </c>
      <c r="C14" s="1" t="s">
        <v>132</v>
      </c>
      <c r="D14" s="30" t="s">
        <v>50</v>
      </c>
      <c r="E14" s="30">
        <v>244</v>
      </c>
      <c r="F14" s="30">
        <v>256</v>
      </c>
      <c r="G14" s="51"/>
      <c r="H14" s="51"/>
      <c r="I14" s="51"/>
      <c r="J14" s="51"/>
      <c r="K14" s="33">
        <f t="shared" si="0"/>
        <v>500</v>
      </c>
      <c r="L14" s="33" t="s">
        <v>812</v>
      </c>
      <c r="M14" s="33"/>
      <c r="N14" s="33">
        <f t="shared" si="1"/>
        <v>499.99919999999997</v>
      </c>
      <c r="O14" s="33">
        <f t="shared" si="2"/>
        <v>2</v>
      </c>
      <c r="P14" s="33">
        <f t="shared" ca="1" si="3"/>
        <v>0</v>
      </c>
      <c r="Q14" s="34" t="s">
        <v>25</v>
      </c>
      <c r="R14" s="35">
        <f t="shared" si="4"/>
        <v>0</v>
      </c>
      <c r="S14" s="35">
        <f t="shared" si="5"/>
        <v>500.27959999999996</v>
      </c>
      <c r="T14" s="30">
        <v>256</v>
      </c>
      <c r="U14" s="30">
        <v>244</v>
      </c>
      <c r="V14" s="51"/>
      <c r="W14" s="51"/>
      <c r="X14" s="51"/>
      <c r="Y14" s="51"/>
      <c r="AE14" s="55"/>
      <c r="AF14" s="55"/>
      <c r="AI14" s="39"/>
      <c r="AJ14" s="39"/>
      <c r="AK14" s="39"/>
      <c r="AL14" s="49"/>
    </row>
    <row r="15" spans="1:38" s="27" customFormat="1" x14ac:dyDescent="0.2">
      <c r="A15" s="1">
        <v>8</v>
      </c>
      <c r="B15" s="1">
        <v>7</v>
      </c>
      <c r="C15" s="1" t="s">
        <v>201</v>
      </c>
      <c r="D15" s="30" t="s">
        <v>43</v>
      </c>
      <c r="E15" s="30">
        <v>210</v>
      </c>
      <c r="F15" s="30">
        <v>215</v>
      </c>
      <c r="G15" s="51"/>
      <c r="H15" s="51"/>
      <c r="I15" s="51"/>
      <c r="J15" s="51"/>
      <c r="K15" s="33">
        <f t="shared" si="0"/>
        <v>425</v>
      </c>
      <c r="L15" s="33" t="s">
        <v>812</v>
      </c>
      <c r="M15" s="33"/>
      <c r="N15" s="33">
        <f t="shared" si="1"/>
        <v>424.9991</v>
      </c>
      <c r="O15" s="33">
        <f t="shared" si="2"/>
        <v>2</v>
      </c>
      <c r="P15" s="33">
        <f t="shared" ca="1" si="3"/>
        <v>0</v>
      </c>
      <c r="Q15" s="34" t="s">
        <v>25</v>
      </c>
      <c r="R15" s="35">
        <f t="shared" si="4"/>
        <v>0</v>
      </c>
      <c r="S15" s="35">
        <f t="shared" si="5"/>
        <v>425.23509999999999</v>
      </c>
      <c r="T15" s="30">
        <v>215</v>
      </c>
      <c r="U15" s="30">
        <v>210</v>
      </c>
      <c r="V15" s="51"/>
      <c r="W15" s="51"/>
      <c r="X15" s="51"/>
      <c r="Y15" s="51"/>
      <c r="AE15" s="55"/>
      <c r="AF15" s="55"/>
      <c r="AI15" s="39"/>
      <c r="AJ15" s="39"/>
      <c r="AK15" s="39"/>
      <c r="AL15" s="49"/>
    </row>
    <row r="16" spans="1:38" s="27" customFormat="1" x14ac:dyDescent="0.2">
      <c r="A16" s="1">
        <v>9</v>
      </c>
      <c r="B16" s="1">
        <v>8</v>
      </c>
      <c r="C16" s="1" t="s">
        <v>488</v>
      </c>
      <c r="D16" s="30" t="s">
        <v>71</v>
      </c>
      <c r="E16" s="30">
        <v>288</v>
      </c>
      <c r="F16" s="30"/>
      <c r="G16" s="51"/>
      <c r="H16" s="51"/>
      <c r="I16" s="51"/>
      <c r="J16" s="51"/>
      <c r="K16" s="33">
        <f t="shared" si="0"/>
        <v>288</v>
      </c>
      <c r="L16" s="33" t="s">
        <v>812</v>
      </c>
      <c r="M16" s="33"/>
      <c r="N16" s="33">
        <f t="shared" si="1"/>
        <v>287.99900000000002</v>
      </c>
      <c r="O16" s="33">
        <f t="shared" si="2"/>
        <v>1</v>
      </c>
      <c r="P16" s="33">
        <f t="shared" ca="1" si="3"/>
        <v>0</v>
      </c>
      <c r="Q16" s="34" t="s">
        <v>25</v>
      </c>
      <c r="R16" s="35">
        <f t="shared" si="4"/>
        <v>0</v>
      </c>
      <c r="S16" s="35">
        <f t="shared" si="5"/>
        <v>288.28700000000003</v>
      </c>
      <c r="T16" s="30">
        <v>288</v>
      </c>
      <c r="U16" s="30"/>
      <c r="V16" s="51"/>
      <c r="W16" s="51"/>
      <c r="X16" s="51"/>
      <c r="Y16" s="51"/>
      <c r="AE16" s="55"/>
      <c r="AF16" s="55"/>
      <c r="AI16" s="39"/>
      <c r="AJ16" s="39"/>
      <c r="AK16" s="39"/>
      <c r="AL16" s="49"/>
    </row>
    <row r="17" spans="1:40" s="27" customFormat="1" x14ac:dyDescent="0.2">
      <c r="A17" s="1">
        <v>10</v>
      </c>
      <c r="B17" s="1">
        <v>9</v>
      </c>
      <c r="C17" s="1" t="s">
        <v>69</v>
      </c>
      <c r="D17" s="30" t="s">
        <v>71</v>
      </c>
      <c r="E17" s="30"/>
      <c r="F17" s="30">
        <v>284</v>
      </c>
      <c r="G17" s="51"/>
      <c r="H17" s="51"/>
      <c r="I17" s="51"/>
      <c r="J17" s="51"/>
      <c r="K17" s="33">
        <f t="shared" si="0"/>
        <v>284</v>
      </c>
      <c r="L17" s="33" t="s">
        <v>812</v>
      </c>
      <c r="M17" s="33"/>
      <c r="N17" s="33">
        <f t="shared" si="1"/>
        <v>283.99889999999999</v>
      </c>
      <c r="O17" s="33">
        <f t="shared" si="2"/>
        <v>1</v>
      </c>
      <c r="P17" s="33" t="str">
        <f t="shared" ca="1" si="3"/>
        <v>Y</v>
      </c>
      <c r="Q17" s="34" t="s">
        <v>25</v>
      </c>
      <c r="R17" s="35">
        <f t="shared" si="4"/>
        <v>0</v>
      </c>
      <c r="S17" s="35">
        <f t="shared" si="5"/>
        <v>284.28289999999998</v>
      </c>
      <c r="T17" s="30">
        <v>284</v>
      </c>
      <c r="U17" s="30"/>
      <c r="V17" s="51"/>
      <c r="W17" s="51"/>
      <c r="X17" s="51"/>
      <c r="Y17" s="51"/>
      <c r="AE17" s="55"/>
      <c r="AF17" s="55"/>
      <c r="AI17" s="39"/>
      <c r="AJ17" s="39"/>
      <c r="AK17" s="39"/>
      <c r="AL17" s="49"/>
    </row>
    <row r="18" spans="1:40" s="27" customFormat="1" x14ac:dyDescent="0.2">
      <c r="A18" s="1">
        <v>11</v>
      </c>
      <c r="B18" s="1">
        <v>10</v>
      </c>
      <c r="C18" s="1" t="s">
        <v>85</v>
      </c>
      <c r="D18" s="30" t="s">
        <v>87</v>
      </c>
      <c r="E18" s="30"/>
      <c r="F18" s="30">
        <v>279</v>
      </c>
      <c r="G18" s="51"/>
      <c r="H18" s="51"/>
      <c r="I18" s="51"/>
      <c r="J18" s="51"/>
      <c r="K18" s="33">
        <f t="shared" si="0"/>
        <v>279</v>
      </c>
      <c r="L18" s="33" t="s">
        <v>812</v>
      </c>
      <c r="M18" s="33"/>
      <c r="N18" s="33">
        <f t="shared" si="1"/>
        <v>278.99880000000002</v>
      </c>
      <c r="O18" s="33">
        <f t="shared" si="2"/>
        <v>1</v>
      </c>
      <c r="P18" s="33" t="str">
        <f t="shared" ca="1" si="3"/>
        <v>Y</v>
      </c>
      <c r="Q18" s="34" t="s">
        <v>25</v>
      </c>
      <c r="R18" s="35">
        <f t="shared" si="4"/>
        <v>0</v>
      </c>
      <c r="S18" s="35">
        <f t="shared" si="5"/>
        <v>279.27780000000001</v>
      </c>
      <c r="T18" s="30">
        <v>279</v>
      </c>
      <c r="U18" s="30"/>
      <c r="V18" s="51"/>
      <c r="W18" s="51"/>
      <c r="X18" s="51"/>
      <c r="Y18" s="51"/>
      <c r="AE18" s="55"/>
      <c r="AF18" s="55"/>
      <c r="AI18" s="39"/>
      <c r="AJ18" s="39"/>
      <c r="AK18" s="39"/>
      <c r="AL18" s="49"/>
    </row>
    <row r="19" spans="1:40" s="27" customFormat="1" x14ac:dyDescent="0.2">
      <c r="A19" s="1">
        <v>12</v>
      </c>
      <c r="B19" s="1">
        <v>11</v>
      </c>
      <c r="C19" s="1" t="s">
        <v>109</v>
      </c>
      <c r="D19" s="30" t="s">
        <v>50</v>
      </c>
      <c r="E19" s="30"/>
      <c r="F19" s="30">
        <v>267</v>
      </c>
      <c r="G19" s="51"/>
      <c r="H19" s="51"/>
      <c r="I19" s="51"/>
      <c r="J19" s="51"/>
      <c r="K19" s="33">
        <f t="shared" si="0"/>
        <v>267</v>
      </c>
      <c r="L19" s="33" t="s">
        <v>812</v>
      </c>
      <c r="M19" s="33"/>
      <c r="N19" s="33">
        <f t="shared" si="1"/>
        <v>266.99869999999999</v>
      </c>
      <c r="O19" s="33">
        <f t="shared" si="2"/>
        <v>1</v>
      </c>
      <c r="P19" s="33" t="str">
        <f t="shared" ca="1" si="3"/>
        <v>Y</v>
      </c>
      <c r="Q19" s="34" t="s">
        <v>25</v>
      </c>
      <c r="R19" s="35">
        <f t="shared" si="4"/>
        <v>0</v>
      </c>
      <c r="S19" s="35">
        <f t="shared" si="5"/>
        <v>267.26569999999998</v>
      </c>
      <c r="T19" s="30">
        <v>267</v>
      </c>
      <c r="U19" s="30"/>
      <c r="V19" s="51"/>
      <c r="W19" s="51"/>
      <c r="X19" s="51"/>
      <c r="Y19" s="51"/>
      <c r="AE19" s="55"/>
      <c r="AF19" s="55"/>
      <c r="AI19" s="39"/>
      <c r="AJ19" s="39"/>
      <c r="AK19" s="39"/>
      <c r="AL19" s="49"/>
    </row>
    <row r="20" spans="1:40" s="27" customFormat="1" x14ac:dyDescent="0.2">
      <c r="A20" s="1">
        <v>13</v>
      </c>
      <c r="B20" s="1">
        <v>12</v>
      </c>
      <c r="C20" s="1" t="s">
        <v>131</v>
      </c>
      <c r="D20" s="30" t="s">
        <v>43</v>
      </c>
      <c r="E20" s="30"/>
      <c r="F20" s="30">
        <v>257</v>
      </c>
      <c r="G20" s="51"/>
      <c r="H20" s="51"/>
      <c r="I20" s="51"/>
      <c r="J20" s="51"/>
      <c r="K20" s="33">
        <f t="shared" si="0"/>
        <v>257</v>
      </c>
      <c r="L20" s="33" t="s">
        <v>812</v>
      </c>
      <c r="M20" s="33"/>
      <c r="N20" s="33">
        <f t="shared" si="1"/>
        <v>256.99860000000001</v>
      </c>
      <c r="O20" s="33">
        <f t="shared" si="2"/>
        <v>1</v>
      </c>
      <c r="P20" s="33" t="str">
        <f t="shared" ca="1" si="3"/>
        <v>Y</v>
      </c>
      <c r="Q20" s="34" t="s">
        <v>25</v>
      </c>
      <c r="R20" s="35">
        <f t="shared" si="4"/>
        <v>0</v>
      </c>
      <c r="S20" s="35">
        <f t="shared" si="5"/>
        <v>257.25560000000002</v>
      </c>
      <c r="T20" s="30">
        <v>257</v>
      </c>
      <c r="U20" s="30"/>
      <c r="V20" s="51"/>
      <c r="W20" s="51"/>
      <c r="X20" s="51"/>
      <c r="Y20" s="51"/>
      <c r="AE20" s="55"/>
      <c r="AF20" s="55"/>
      <c r="AI20" s="39"/>
      <c r="AJ20" s="39"/>
      <c r="AK20" s="39"/>
      <c r="AL20" s="49"/>
    </row>
    <row r="21" spans="1:40" s="27" customFormat="1" x14ac:dyDescent="0.2">
      <c r="A21" s="1">
        <v>14</v>
      </c>
      <c r="B21" s="1">
        <v>13</v>
      </c>
      <c r="C21" s="1" t="s">
        <v>150</v>
      </c>
      <c r="D21" s="30" t="s">
        <v>24</v>
      </c>
      <c r="E21" s="30"/>
      <c r="F21" s="30">
        <v>245</v>
      </c>
      <c r="G21" s="51"/>
      <c r="H21" s="51"/>
      <c r="I21" s="51"/>
      <c r="J21" s="51"/>
      <c r="K21" s="33">
        <f t="shared" si="0"/>
        <v>245</v>
      </c>
      <c r="L21" s="33" t="s">
        <v>812</v>
      </c>
      <c r="M21" s="33"/>
      <c r="N21" s="33">
        <f t="shared" si="1"/>
        <v>244.99850000000001</v>
      </c>
      <c r="O21" s="33">
        <f t="shared" si="2"/>
        <v>1</v>
      </c>
      <c r="P21" s="33" t="str">
        <f t="shared" ca="1" si="3"/>
        <v>Y</v>
      </c>
      <c r="Q21" s="34" t="s">
        <v>25</v>
      </c>
      <c r="R21" s="35">
        <f t="shared" si="4"/>
        <v>0</v>
      </c>
      <c r="S21" s="35">
        <f t="shared" si="5"/>
        <v>245.24350000000001</v>
      </c>
      <c r="T21" s="30">
        <v>245</v>
      </c>
      <c r="U21" s="30"/>
      <c r="V21" s="51"/>
      <c r="W21" s="51"/>
      <c r="X21" s="51"/>
      <c r="Y21" s="51"/>
      <c r="AE21" s="55"/>
      <c r="AF21" s="55"/>
      <c r="AI21" s="39"/>
      <c r="AJ21" s="39"/>
      <c r="AK21" s="39"/>
      <c r="AL21" s="49"/>
    </row>
    <row r="22" spans="1:40" s="27" customFormat="1" x14ac:dyDescent="0.2">
      <c r="A22" s="1">
        <v>15</v>
      </c>
      <c r="B22" s="1">
        <v>14</v>
      </c>
      <c r="C22" s="1" t="s">
        <v>489</v>
      </c>
      <c r="D22" s="30" t="s">
        <v>31</v>
      </c>
      <c r="E22" s="30">
        <v>240</v>
      </c>
      <c r="F22" s="30"/>
      <c r="G22" s="51"/>
      <c r="H22" s="51"/>
      <c r="I22" s="51"/>
      <c r="J22" s="51"/>
      <c r="K22" s="33">
        <f t="shared" si="0"/>
        <v>240</v>
      </c>
      <c r="L22" s="33" t="s">
        <v>812</v>
      </c>
      <c r="M22" s="33"/>
      <c r="N22" s="33">
        <f t="shared" si="1"/>
        <v>239.9984</v>
      </c>
      <c r="O22" s="33">
        <f t="shared" si="2"/>
        <v>1</v>
      </c>
      <c r="P22" s="33">
        <f t="shared" ca="1" si="3"/>
        <v>0</v>
      </c>
      <c r="Q22" s="34" t="s">
        <v>25</v>
      </c>
      <c r="R22" s="35">
        <f t="shared" si="4"/>
        <v>0</v>
      </c>
      <c r="S22" s="35">
        <f t="shared" si="5"/>
        <v>240.23840000000001</v>
      </c>
      <c r="T22" s="30">
        <v>240</v>
      </c>
      <c r="U22" s="30"/>
      <c r="V22" s="51"/>
      <c r="W22" s="51"/>
      <c r="X22" s="51"/>
      <c r="Y22" s="51"/>
      <c r="AE22" s="55"/>
      <c r="AF22" s="55"/>
      <c r="AI22" s="39"/>
      <c r="AJ22" s="39"/>
      <c r="AK22" s="39"/>
      <c r="AL22" s="49"/>
    </row>
    <row r="23" spans="1:40" s="27" customFormat="1" x14ac:dyDescent="0.2">
      <c r="A23" s="1">
        <v>16</v>
      </c>
      <c r="B23" s="1">
        <v>15</v>
      </c>
      <c r="C23" s="1" t="s">
        <v>490</v>
      </c>
      <c r="D23" s="30" t="s">
        <v>46</v>
      </c>
      <c r="E23" s="30">
        <v>234</v>
      </c>
      <c r="F23" s="30"/>
      <c r="G23" s="51"/>
      <c r="H23" s="51"/>
      <c r="I23" s="51"/>
      <c r="J23" s="51"/>
      <c r="K23" s="33">
        <f t="shared" si="0"/>
        <v>234</v>
      </c>
      <c r="L23" s="33" t="s">
        <v>812</v>
      </c>
      <c r="M23" s="33"/>
      <c r="N23" s="33">
        <f t="shared" si="1"/>
        <v>233.9983</v>
      </c>
      <c r="O23" s="33">
        <f t="shared" si="2"/>
        <v>1</v>
      </c>
      <c r="P23" s="33">
        <f t="shared" ca="1" si="3"/>
        <v>0</v>
      </c>
      <c r="Q23" s="34" t="s">
        <v>25</v>
      </c>
      <c r="R23" s="35">
        <f t="shared" si="4"/>
        <v>0</v>
      </c>
      <c r="S23" s="35">
        <f t="shared" si="5"/>
        <v>234.23230000000001</v>
      </c>
      <c r="T23" s="30">
        <v>234</v>
      </c>
      <c r="U23" s="30"/>
      <c r="V23" s="51"/>
      <c r="W23" s="51"/>
      <c r="X23" s="51"/>
      <c r="Y23" s="51"/>
      <c r="AE23" s="55"/>
      <c r="AF23" s="55"/>
      <c r="AI23" s="39"/>
      <c r="AJ23" s="39"/>
      <c r="AK23" s="39"/>
      <c r="AL23" s="49"/>
    </row>
    <row r="24" spans="1:40" s="27" customFormat="1" x14ac:dyDescent="0.2">
      <c r="A24" s="1">
        <v>17</v>
      </c>
      <c r="B24" s="1">
        <v>16</v>
      </c>
      <c r="C24" s="1" t="s">
        <v>197</v>
      </c>
      <c r="D24" s="30" t="s">
        <v>40</v>
      </c>
      <c r="E24" s="30"/>
      <c r="F24" s="30">
        <v>218</v>
      </c>
      <c r="G24" s="51"/>
      <c r="H24" s="51"/>
      <c r="I24" s="51"/>
      <c r="J24" s="51"/>
      <c r="K24" s="33">
        <f t="shared" si="0"/>
        <v>218</v>
      </c>
      <c r="L24" s="33" t="s">
        <v>812</v>
      </c>
      <c r="M24" s="33"/>
      <c r="N24" s="33">
        <f t="shared" si="1"/>
        <v>217.9982</v>
      </c>
      <c r="O24" s="33">
        <f t="shared" si="2"/>
        <v>1</v>
      </c>
      <c r="P24" s="33" t="str">
        <f t="shared" ca="1" si="3"/>
        <v>Y</v>
      </c>
      <c r="Q24" s="34" t="s">
        <v>25</v>
      </c>
      <c r="R24" s="35">
        <f t="shared" si="4"/>
        <v>0</v>
      </c>
      <c r="S24" s="35">
        <f t="shared" si="5"/>
        <v>218.21619999999999</v>
      </c>
      <c r="T24" s="30">
        <v>218</v>
      </c>
      <c r="U24" s="30"/>
      <c r="V24" s="51"/>
      <c r="W24" s="51"/>
      <c r="X24" s="51"/>
      <c r="Y24" s="51"/>
      <c r="AE24" s="55"/>
      <c r="AF24" s="55"/>
      <c r="AI24" s="39"/>
      <c r="AJ24" s="39"/>
      <c r="AK24" s="39"/>
      <c r="AL24" s="49"/>
    </row>
    <row r="25" spans="1:40" s="27" customFormat="1" x14ac:dyDescent="0.2">
      <c r="A25" s="1">
        <v>18</v>
      </c>
      <c r="B25" s="1">
        <v>17</v>
      </c>
      <c r="C25" s="1" t="s">
        <v>491</v>
      </c>
      <c r="D25" s="30" t="s">
        <v>127</v>
      </c>
      <c r="E25" s="30">
        <v>209</v>
      </c>
      <c r="F25" s="30"/>
      <c r="G25" s="51"/>
      <c r="H25" s="51"/>
      <c r="I25" s="51"/>
      <c r="J25" s="51"/>
      <c r="K25" s="33">
        <f t="shared" si="0"/>
        <v>209</v>
      </c>
      <c r="L25" s="33" t="s">
        <v>812</v>
      </c>
      <c r="M25" s="33"/>
      <c r="N25" s="33">
        <f t="shared" si="1"/>
        <v>208.99809999999999</v>
      </c>
      <c r="O25" s="33">
        <f t="shared" si="2"/>
        <v>1</v>
      </c>
      <c r="P25" s="33">
        <f t="shared" ca="1" si="3"/>
        <v>0</v>
      </c>
      <c r="Q25" s="34" t="s">
        <v>25</v>
      </c>
      <c r="R25" s="35">
        <f t="shared" si="4"/>
        <v>0</v>
      </c>
      <c r="S25" s="35">
        <f t="shared" si="5"/>
        <v>209.2071</v>
      </c>
      <c r="T25" s="30">
        <v>209</v>
      </c>
      <c r="U25" s="30"/>
      <c r="V25" s="51"/>
      <c r="W25" s="51"/>
      <c r="X25" s="51"/>
      <c r="Y25" s="51"/>
      <c r="AE25" s="55"/>
      <c r="AF25" s="55"/>
      <c r="AI25" s="39"/>
      <c r="AJ25" s="39"/>
      <c r="AK25" s="39"/>
      <c r="AL25" s="49"/>
    </row>
    <row r="26" spans="1:40" s="27" customFormat="1" x14ac:dyDescent="0.2">
      <c r="A26" s="1">
        <v>19</v>
      </c>
      <c r="B26" s="1">
        <v>18</v>
      </c>
      <c r="C26" s="1" t="s">
        <v>309</v>
      </c>
      <c r="D26" s="30" t="s">
        <v>46</v>
      </c>
      <c r="E26" s="30"/>
      <c r="F26" s="30">
        <v>157</v>
      </c>
      <c r="G26" s="51"/>
      <c r="H26" s="51"/>
      <c r="I26" s="51"/>
      <c r="J26" s="51"/>
      <c r="K26" s="33">
        <f t="shared" si="0"/>
        <v>157</v>
      </c>
      <c r="L26" s="33" t="s">
        <v>812</v>
      </c>
      <c r="M26" s="33"/>
      <c r="N26" s="33">
        <f t="shared" si="1"/>
        <v>156.99799999999999</v>
      </c>
      <c r="O26" s="33">
        <f t="shared" si="2"/>
        <v>1</v>
      </c>
      <c r="P26" s="33" t="str">
        <f t="shared" ca="1" si="3"/>
        <v>Y</v>
      </c>
      <c r="Q26" s="34" t="s">
        <v>25</v>
      </c>
      <c r="R26" s="35">
        <f t="shared" si="4"/>
        <v>0</v>
      </c>
      <c r="S26" s="35">
        <f t="shared" si="5"/>
        <v>157.155</v>
      </c>
      <c r="T26" s="30">
        <v>157</v>
      </c>
      <c r="U26" s="30"/>
      <c r="V26" s="51"/>
      <c r="W26" s="51"/>
      <c r="X26" s="51"/>
      <c r="Y26" s="51"/>
      <c r="AE26" s="55"/>
      <c r="AF26" s="55"/>
      <c r="AI26" s="39"/>
      <c r="AJ26" s="39"/>
      <c r="AK26" s="39"/>
      <c r="AL26" s="49"/>
    </row>
    <row r="27" spans="1:40" s="27" customFormat="1" ht="3" customHeight="1" x14ac:dyDescent="0.2">
      <c r="A27" s="1"/>
      <c r="B27" s="1"/>
      <c r="C27" s="1"/>
      <c r="D27" s="30"/>
      <c r="E27" s="30"/>
      <c r="F27" s="30"/>
      <c r="G27" s="30"/>
      <c r="H27" s="30"/>
      <c r="I27" s="30"/>
      <c r="J27" s="30"/>
      <c r="K27" s="33"/>
      <c r="L27" s="28"/>
      <c r="M27" s="28"/>
      <c r="N27" s="33"/>
      <c r="O27" s="28"/>
      <c r="P27" s="28"/>
      <c r="R27" s="56"/>
      <c r="S27" s="35"/>
      <c r="T27" s="30"/>
      <c r="U27" s="30"/>
      <c r="V27" s="51"/>
      <c r="W27" s="51"/>
      <c r="X27" s="51"/>
      <c r="Y27" s="51"/>
      <c r="AE27" s="55"/>
      <c r="AF27" s="55"/>
      <c r="AI27" s="39"/>
      <c r="AJ27" s="39"/>
      <c r="AK27" s="39"/>
      <c r="AL27" s="49"/>
      <c r="AN27" s="1"/>
    </row>
    <row r="28" spans="1:40" s="27" customFormat="1" x14ac:dyDescent="0.2">
      <c r="A28" s="1"/>
      <c r="B28" s="1"/>
      <c r="C28" s="1"/>
      <c r="D28" s="30"/>
      <c r="E28" s="30"/>
      <c r="F28" s="30"/>
      <c r="G28" s="30"/>
      <c r="H28" s="30"/>
      <c r="I28" s="30"/>
      <c r="J28" s="30"/>
      <c r="K28" s="33"/>
      <c r="L28" s="28"/>
      <c r="M28" s="28"/>
      <c r="N28" s="33"/>
      <c r="O28" s="28"/>
      <c r="P28" s="28"/>
      <c r="R28" s="56"/>
      <c r="S28" s="35"/>
      <c r="T28" s="30"/>
      <c r="U28" s="30"/>
      <c r="V28" s="51"/>
      <c r="W28" s="51"/>
      <c r="X28" s="51"/>
      <c r="Y28" s="51"/>
      <c r="AE28" s="55"/>
      <c r="AF28" s="55"/>
      <c r="AI28" s="39"/>
      <c r="AJ28" s="39"/>
      <c r="AK28" s="39"/>
      <c r="AL28" s="49"/>
      <c r="AN28" s="1"/>
    </row>
    <row r="29" spans="1:40" s="27" customFormat="1" ht="15" x14ac:dyDescent="0.25">
      <c r="A29" s="1"/>
      <c r="B29" s="1"/>
      <c r="C29" s="57" t="s">
        <v>20</v>
      </c>
      <c r="D29" s="30"/>
      <c r="E29" s="30"/>
      <c r="F29" s="30"/>
      <c r="G29" s="30"/>
      <c r="H29" s="30"/>
      <c r="I29" s="30"/>
      <c r="J29" s="30"/>
      <c r="K29" s="33"/>
      <c r="L29" s="28"/>
      <c r="M29" s="28"/>
      <c r="N29" s="33"/>
      <c r="O29" s="28"/>
      <c r="P29" s="28"/>
      <c r="Q29" s="51" t="str">
        <f>C29</f>
        <v>M35</v>
      </c>
      <c r="R29" s="56"/>
      <c r="S29" s="35"/>
      <c r="T29" s="30"/>
      <c r="U29" s="30"/>
      <c r="V29" s="51"/>
      <c r="W29" s="51"/>
      <c r="X29" s="51"/>
      <c r="Y29" s="51"/>
      <c r="AE29" s="55"/>
      <c r="AF29" s="55"/>
      <c r="AI29" s="39">
        <v>879</v>
      </c>
      <c r="AJ29" s="39">
        <v>856</v>
      </c>
      <c r="AK29" s="39">
        <v>855</v>
      </c>
      <c r="AL29" s="49"/>
      <c r="AN29" s="1"/>
    </row>
    <row r="30" spans="1:40" s="27" customFormat="1" ht="15" x14ac:dyDescent="0.25">
      <c r="A30" s="1">
        <v>1</v>
      </c>
      <c r="B30" s="1">
        <v>1</v>
      </c>
      <c r="C30" s="58" t="s">
        <v>17</v>
      </c>
      <c r="D30" s="30" t="s">
        <v>19</v>
      </c>
      <c r="E30" s="30">
        <v>300</v>
      </c>
      <c r="F30" s="30">
        <v>300</v>
      </c>
      <c r="G30" s="30"/>
      <c r="H30" s="30"/>
      <c r="I30" s="30"/>
      <c r="J30" s="30"/>
      <c r="K30" s="33">
        <f t="shared" ref="K30:K55" si="6">IFERROR(LARGE(E30:J30,1),0)+IF($D$5&gt;=2,IFERROR(LARGE(E30:J30,2),0),0)+IF($D$5&gt;=3,IFERROR(LARGE(E30:J30,3),0),0)+IF($D$5&gt;=4,IFERROR(LARGE(E30:J30,4),0),0)+IF($D$5&gt;=5,IFERROR(LARGE(E30:J30,5),0),0)+IF($D$5&gt;=6,IFERROR(LARGE(E30:J30,6),0),0)</f>
        <v>600</v>
      </c>
      <c r="L30" s="33" t="s">
        <v>812</v>
      </c>
      <c r="M30" s="33" t="s">
        <v>492</v>
      </c>
      <c r="N30" s="33">
        <f t="shared" ref="N30:N55" si="7">K30-(ROW(K30)-ROW(K$6))/10000</f>
        <v>599.99760000000003</v>
      </c>
      <c r="O30" s="33">
        <f t="shared" ref="O30:O55" si="8">COUNT(E30:J30)</f>
        <v>2</v>
      </c>
      <c r="P30" s="33">
        <f t="shared" ref="P30:P55" ca="1" si="9">IF(AND(O30=1,OFFSET(D30,0,P$3)&gt;0),"Y",0)</f>
        <v>0</v>
      </c>
      <c r="Q30" s="34" t="s">
        <v>20</v>
      </c>
      <c r="R30" s="35">
        <f t="shared" ref="R30:R55" si="10">1-(Q30=Q29)</f>
        <v>0</v>
      </c>
      <c r="S30" s="35">
        <f t="shared" ref="S30:S55" si="11">N30+T30/1000+U30/10000+V30/100000+W30/1000000+X30/10000000+Y30/100000000</f>
        <v>600.32759999999996</v>
      </c>
      <c r="T30" s="30">
        <v>300</v>
      </c>
      <c r="U30" s="30">
        <v>300</v>
      </c>
      <c r="V30" s="30"/>
      <c r="W30" s="30"/>
      <c r="X30" s="30"/>
      <c r="Y30" s="30"/>
      <c r="AE30" s="55"/>
      <c r="AF30" s="55"/>
      <c r="AI30" s="39"/>
      <c r="AJ30" s="39"/>
      <c r="AK30" s="39"/>
      <c r="AL30" s="49"/>
      <c r="AN30" s="1"/>
    </row>
    <row r="31" spans="1:40" s="27" customFormat="1" ht="15" x14ac:dyDescent="0.25">
      <c r="A31" s="1">
        <v>2</v>
      </c>
      <c r="B31" s="1">
        <v>2</v>
      </c>
      <c r="C31" s="58" t="s">
        <v>38</v>
      </c>
      <c r="D31" s="30" t="s">
        <v>40</v>
      </c>
      <c r="E31" s="30">
        <v>298</v>
      </c>
      <c r="F31" s="30">
        <v>295</v>
      </c>
      <c r="G31" s="30"/>
      <c r="H31" s="30"/>
      <c r="I31" s="30"/>
      <c r="J31" s="30"/>
      <c r="K31" s="33">
        <f t="shared" si="6"/>
        <v>593</v>
      </c>
      <c r="L31" s="33" t="s">
        <v>812</v>
      </c>
      <c r="M31" s="33" t="s">
        <v>493</v>
      </c>
      <c r="N31" s="33">
        <f t="shared" si="7"/>
        <v>592.99749999999995</v>
      </c>
      <c r="O31" s="33">
        <f t="shared" si="8"/>
        <v>2</v>
      </c>
      <c r="P31" s="33">
        <f t="shared" ca="1" si="9"/>
        <v>0</v>
      </c>
      <c r="Q31" s="34" t="s">
        <v>20</v>
      </c>
      <c r="R31" s="35">
        <f t="shared" si="10"/>
        <v>0</v>
      </c>
      <c r="S31" s="35">
        <f t="shared" si="11"/>
        <v>593.32499999999993</v>
      </c>
      <c r="T31" s="30">
        <v>298</v>
      </c>
      <c r="U31" s="30">
        <v>295</v>
      </c>
      <c r="V31" s="30"/>
      <c r="W31" s="30"/>
      <c r="X31" s="30"/>
      <c r="Y31" s="30"/>
      <c r="AE31" s="55"/>
      <c r="AF31" s="55"/>
      <c r="AI31" s="39"/>
      <c r="AJ31" s="39"/>
      <c r="AK31" s="39"/>
      <c r="AL31" s="49"/>
      <c r="AN31" s="1"/>
    </row>
    <row r="32" spans="1:40" s="27" customFormat="1" ht="15" x14ac:dyDescent="0.25">
      <c r="A32" s="1">
        <v>3</v>
      </c>
      <c r="B32" s="1">
        <v>3</v>
      </c>
      <c r="C32" s="58" t="s">
        <v>48</v>
      </c>
      <c r="D32" s="30" t="s">
        <v>50</v>
      </c>
      <c r="E32" s="30">
        <v>296</v>
      </c>
      <c r="F32" s="30">
        <v>291</v>
      </c>
      <c r="G32" s="30"/>
      <c r="H32" s="30"/>
      <c r="I32" s="30"/>
      <c r="J32" s="30"/>
      <c r="K32" s="33">
        <f t="shared" si="6"/>
        <v>587</v>
      </c>
      <c r="L32" s="33" t="s">
        <v>812</v>
      </c>
      <c r="M32" s="33" t="s">
        <v>494</v>
      </c>
      <c r="N32" s="33">
        <f t="shared" si="7"/>
        <v>586.99739999999997</v>
      </c>
      <c r="O32" s="33">
        <f t="shared" si="8"/>
        <v>2</v>
      </c>
      <c r="P32" s="33">
        <f t="shared" ca="1" si="9"/>
        <v>0</v>
      </c>
      <c r="Q32" s="34" t="s">
        <v>20</v>
      </c>
      <c r="R32" s="35">
        <f t="shared" si="10"/>
        <v>0</v>
      </c>
      <c r="S32" s="35">
        <f t="shared" si="11"/>
        <v>587.32249999999999</v>
      </c>
      <c r="T32" s="30">
        <v>296</v>
      </c>
      <c r="U32" s="30">
        <v>291</v>
      </c>
      <c r="V32" s="30"/>
      <c r="W32" s="30"/>
      <c r="X32" s="30"/>
      <c r="Y32" s="30"/>
      <c r="AE32" s="55"/>
      <c r="AF32" s="55"/>
      <c r="AI32" s="39"/>
      <c r="AJ32" s="39"/>
      <c r="AK32" s="39"/>
      <c r="AL32" s="49"/>
      <c r="AN32" s="1"/>
    </row>
    <row r="33" spans="1:40" s="27" customFormat="1" ht="15" x14ac:dyDescent="0.25">
      <c r="A33" s="1">
        <v>4</v>
      </c>
      <c r="B33" s="1">
        <v>4</v>
      </c>
      <c r="C33" s="58" t="s">
        <v>59</v>
      </c>
      <c r="D33" s="30" t="s">
        <v>24</v>
      </c>
      <c r="E33" s="30">
        <v>291</v>
      </c>
      <c r="F33" s="30">
        <v>289</v>
      </c>
      <c r="G33" s="30"/>
      <c r="H33" s="30"/>
      <c r="I33" s="30"/>
      <c r="J33" s="30"/>
      <c r="K33" s="33">
        <f t="shared" si="6"/>
        <v>580</v>
      </c>
      <c r="L33" s="33" t="s">
        <v>812</v>
      </c>
      <c r="M33" s="33"/>
      <c r="N33" s="33">
        <f t="shared" si="7"/>
        <v>579.9973</v>
      </c>
      <c r="O33" s="33">
        <f t="shared" si="8"/>
        <v>2</v>
      </c>
      <c r="P33" s="33">
        <f t="shared" ca="1" si="9"/>
        <v>0</v>
      </c>
      <c r="Q33" s="34" t="s">
        <v>20</v>
      </c>
      <c r="R33" s="35">
        <f t="shared" si="10"/>
        <v>0</v>
      </c>
      <c r="S33" s="35">
        <f t="shared" si="11"/>
        <v>580.31720000000007</v>
      </c>
      <c r="T33" s="30">
        <v>291</v>
      </c>
      <c r="U33" s="30">
        <v>289</v>
      </c>
      <c r="V33" s="30"/>
      <c r="W33" s="30"/>
      <c r="X33" s="30"/>
      <c r="Y33" s="30"/>
      <c r="AE33" s="55"/>
      <c r="AF33" s="55"/>
      <c r="AI33" s="39"/>
      <c r="AJ33" s="39"/>
      <c r="AK33" s="39"/>
      <c r="AL33" s="49"/>
      <c r="AN33" s="1"/>
    </row>
    <row r="34" spans="1:40" s="27" customFormat="1" ht="15" x14ac:dyDescent="0.25">
      <c r="A34" s="1">
        <v>5</v>
      </c>
      <c r="B34" s="1">
        <v>5</v>
      </c>
      <c r="C34" s="58" t="s">
        <v>83</v>
      </c>
      <c r="D34" s="30" t="s">
        <v>71</v>
      </c>
      <c r="E34" s="30">
        <v>287</v>
      </c>
      <c r="F34" s="30">
        <v>280</v>
      </c>
      <c r="G34" s="30"/>
      <c r="H34" s="30"/>
      <c r="I34" s="30"/>
      <c r="J34" s="30"/>
      <c r="K34" s="33">
        <f t="shared" si="6"/>
        <v>567</v>
      </c>
      <c r="L34" s="33" t="s">
        <v>812</v>
      </c>
      <c r="M34" s="33"/>
      <c r="N34" s="33">
        <f t="shared" si="7"/>
        <v>566.99720000000002</v>
      </c>
      <c r="O34" s="33">
        <f t="shared" si="8"/>
        <v>2</v>
      </c>
      <c r="P34" s="33">
        <f t="shared" ca="1" si="9"/>
        <v>0</v>
      </c>
      <c r="Q34" s="34" t="s">
        <v>20</v>
      </c>
      <c r="R34" s="35">
        <f t="shared" si="10"/>
        <v>0</v>
      </c>
      <c r="S34" s="35">
        <f t="shared" si="11"/>
        <v>567.31220000000008</v>
      </c>
      <c r="T34" s="30">
        <v>287</v>
      </c>
      <c r="U34" s="30">
        <v>280</v>
      </c>
      <c r="V34" s="30"/>
      <c r="W34" s="30"/>
      <c r="X34" s="30"/>
      <c r="Y34" s="30"/>
      <c r="AE34" s="55"/>
      <c r="AF34" s="55"/>
      <c r="AI34" s="39"/>
      <c r="AJ34" s="39"/>
      <c r="AK34" s="39"/>
      <c r="AL34" s="49"/>
      <c r="AN34" s="1"/>
    </row>
    <row r="35" spans="1:40" s="27" customFormat="1" ht="15" x14ac:dyDescent="0.25">
      <c r="A35" s="1">
        <v>6</v>
      </c>
      <c r="B35" s="1">
        <v>6</v>
      </c>
      <c r="C35" s="58" t="s">
        <v>108</v>
      </c>
      <c r="D35" s="30" t="s">
        <v>24</v>
      </c>
      <c r="E35" s="30">
        <v>278</v>
      </c>
      <c r="F35" s="30">
        <v>268</v>
      </c>
      <c r="G35" s="30"/>
      <c r="H35" s="30"/>
      <c r="I35" s="30"/>
      <c r="J35" s="30"/>
      <c r="K35" s="33">
        <f t="shared" si="6"/>
        <v>546</v>
      </c>
      <c r="L35" s="33" t="s">
        <v>812</v>
      </c>
      <c r="M35" s="33"/>
      <c r="N35" s="33">
        <f t="shared" si="7"/>
        <v>545.99710000000005</v>
      </c>
      <c r="O35" s="33">
        <f t="shared" si="8"/>
        <v>2</v>
      </c>
      <c r="P35" s="33">
        <f t="shared" ca="1" si="9"/>
        <v>0</v>
      </c>
      <c r="Q35" s="34" t="s">
        <v>20</v>
      </c>
      <c r="R35" s="35">
        <f t="shared" si="10"/>
        <v>0</v>
      </c>
      <c r="S35" s="35">
        <f t="shared" si="11"/>
        <v>546.30190000000005</v>
      </c>
      <c r="T35" s="30">
        <v>278</v>
      </c>
      <c r="U35" s="30">
        <v>268</v>
      </c>
      <c r="V35" s="30"/>
      <c r="W35" s="30"/>
      <c r="X35" s="30"/>
      <c r="Y35" s="30"/>
      <c r="AE35" s="55"/>
      <c r="AF35" s="55"/>
      <c r="AI35" s="39"/>
      <c r="AJ35" s="39"/>
      <c r="AK35" s="39"/>
      <c r="AL35" s="49"/>
      <c r="AN35" s="1"/>
    </row>
    <row r="36" spans="1:40" s="27" customFormat="1" ht="15" x14ac:dyDescent="0.25">
      <c r="A36" s="1">
        <v>7</v>
      </c>
      <c r="B36" s="1">
        <v>7</v>
      </c>
      <c r="C36" s="58" t="s">
        <v>95</v>
      </c>
      <c r="D36" s="30" t="s">
        <v>50</v>
      </c>
      <c r="E36" s="30">
        <v>270</v>
      </c>
      <c r="F36" s="30">
        <v>275</v>
      </c>
      <c r="G36" s="30"/>
      <c r="H36" s="30"/>
      <c r="I36" s="30"/>
      <c r="J36" s="30"/>
      <c r="K36" s="33">
        <f t="shared" si="6"/>
        <v>545</v>
      </c>
      <c r="L36" s="33" t="s">
        <v>812</v>
      </c>
      <c r="M36" s="33"/>
      <c r="N36" s="33">
        <f t="shared" si="7"/>
        <v>544.99699999999996</v>
      </c>
      <c r="O36" s="33">
        <f t="shared" si="8"/>
        <v>2</v>
      </c>
      <c r="P36" s="33">
        <f t="shared" ca="1" si="9"/>
        <v>0</v>
      </c>
      <c r="Q36" s="34" t="s">
        <v>20</v>
      </c>
      <c r="R36" s="35">
        <f t="shared" si="10"/>
        <v>0</v>
      </c>
      <c r="S36" s="35">
        <f t="shared" si="11"/>
        <v>545.29899999999998</v>
      </c>
      <c r="T36" s="30">
        <v>275</v>
      </c>
      <c r="U36" s="30">
        <v>270</v>
      </c>
      <c r="V36" s="30"/>
      <c r="W36" s="30"/>
      <c r="X36" s="30"/>
      <c r="Y36" s="30"/>
      <c r="AE36" s="55"/>
      <c r="AF36" s="55"/>
      <c r="AI36" s="39"/>
      <c r="AJ36" s="39"/>
      <c r="AK36" s="39"/>
      <c r="AL36" s="49"/>
      <c r="AN36" s="1"/>
    </row>
    <row r="37" spans="1:40" s="27" customFormat="1" ht="15" x14ac:dyDescent="0.25">
      <c r="A37" s="1">
        <v>8</v>
      </c>
      <c r="B37" s="1">
        <v>8</v>
      </c>
      <c r="C37" s="58" t="s">
        <v>98</v>
      </c>
      <c r="D37" s="30" t="s">
        <v>71</v>
      </c>
      <c r="E37" s="30">
        <v>262</v>
      </c>
      <c r="F37" s="30">
        <v>272</v>
      </c>
      <c r="G37" s="30"/>
      <c r="H37" s="30"/>
      <c r="I37" s="30"/>
      <c r="J37" s="30"/>
      <c r="K37" s="33">
        <f t="shared" si="6"/>
        <v>534</v>
      </c>
      <c r="L37" s="33" t="s">
        <v>812</v>
      </c>
      <c r="M37" s="33"/>
      <c r="N37" s="33">
        <f t="shared" si="7"/>
        <v>533.99689999999998</v>
      </c>
      <c r="O37" s="33">
        <f t="shared" si="8"/>
        <v>2</v>
      </c>
      <c r="P37" s="33">
        <f t="shared" ca="1" si="9"/>
        <v>0</v>
      </c>
      <c r="Q37" s="34" t="s">
        <v>20</v>
      </c>
      <c r="R37" s="35">
        <f t="shared" si="10"/>
        <v>0</v>
      </c>
      <c r="S37" s="35">
        <f t="shared" si="11"/>
        <v>534.29510000000005</v>
      </c>
      <c r="T37" s="30">
        <v>272</v>
      </c>
      <c r="U37" s="30">
        <v>262</v>
      </c>
      <c r="V37" s="30"/>
      <c r="W37" s="30"/>
      <c r="X37" s="30"/>
      <c r="Y37" s="30"/>
      <c r="AE37" s="55"/>
      <c r="AF37" s="55"/>
      <c r="AI37" s="39"/>
      <c r="AJ37" s="39"/>
      <c r="AK37" s="39"/>
      <c r="AL37" s="49"/>
      <c r="AN37" s="1"/>
    </row>
    <row r="38" spans="1:40" s="27" customFormat="1" ht="15" x14ac:dyDescent="0.25">
      <c r="A38" s="1">
        <v>9</v>
      </c>
      <c r="B38" s="1">
        <v>9</v>
      </c>
      <c r="C38" s="58" t="s">
        <v>173</v>
      </c>
      <c r="D38" s="30" t="s">
        <v>43</v>
      </c>
      <c r="E38" s="30">
        <v>229</v>
      </c>
      <c r="F38" s="30">
        <v>234</v>
      </c>
      <c r="G38" s="30"/>
      <c r="H38" s="30"/>
      <c r="I38" s="30"/>
      <c r="J38" s="30"/>
      <c r="K38" s="33">
        <f t="shared" si="6"/>
        <v>463</v>
      </c>
      <c r="L38" s="33" t="s">
        <v>812</v>
      </c>
      <c r="M38" s="33"/>
      <c r="N38" s="33">
        <f t="shared" si="7"/>
        <v>462.99680000000001</v>
      </c>
      <c r="O38" s="33">
        <f t="shared" si="8"/>
        <v>2</v>
      </c>
      <c r="P38" s="33">
        <f t="shared" ca="1" si="9"/>
        <v>0</v>
      </c>
      <c r="Q38" s="34" t="s">
        <v>20</v>
      </c>
      <c r="R38" s="35">
        <f t="shared" si="10"/>
        <v>0</v>
      </c>
      <c r="S38" s="35">
        <f t="shared" si="11"/>
        <v>463.25369999999998</v>
      </c>
      <c r="T38" s="30">
        <v>234</v>
      </c>
      <c r="U38" s="30">
        <v>229</v>
      </c>
      <c r="V38" s="30"/>
      <c r="W38" s="30"/>
      <c r="X38" s="30"/>
      <c r="Y38" s="30"/>
      <c r="AE38" s="55"/>
      <c r="AF38" s="55"/>
      <c r="AI38" s="39"/>
      <c r="AJ38" s="39"/>
      <c r="AK38" s="39"/>
      <c r="AL38" s="49"/>
      <c r="AN38" s="1"/>
    </row>
    <row r="39" spans="1:40" s="27" customFormat="1" ht="15" x14ac:dyDescent="0.25">
      <c r="A39" s="1">
        <v>10</v>
      </c>
      <c r="B39" s="1">
        <v>10</v>
      </c>
      <c r="C39" s="58" t="s">
        <v>198</v>
      </c>
      <c r="D39" s="30" t="s">
        <v>66</v>
      </c>
      <c r="E39" s="30">
        <v>216</v>
      </c>
      <c r="F39" s="30">
        <v>217</v>
      </c>
      <c r="G39" s="30"/>
      <c r="H39" s="30"/>
      <c r="I39" s="30"/>
      <c r="J39" s="30"/>
      <c r="K39" s="33">
        <f t="shared" si="6"/>
        <v>433</v>
      </c>
      <c r="L39" s="33" t="s">
        <v>812</v>
      </c>
      <c r="M39" s="33"/>
      <c r="N39" s="33">
        <f t="shared" si="7"/>
        <v>432.99669999999998</v>
      </c>
      <c r="O39" s="33">
        <f t="shared" si="8"/>
        <v>2</v>
      </c>
      <c r="P39" s="33">
        <f t="shared" ca="1" si="9"/>
        <v>0</v>
      </c>
      <c r="Q39" s="34" t="s">
        <v>20</v>
      </c>
      <c r="R39" s="35">
        <f t="shared" si="10"/>
        <v>0</v>
      </c>
      <c r="S39" s="35">
        <f t="shared" si="11"/>
        <v>433.23529999999994</v>
      </c>
      <c r="T39" s="30">
        <v>217</v>
      </c>
      <c r="U39" s="30">
        <v>216</v>
      </c>
      <c r="V39" s="30"/>
      <c r="W39" s="30"/>
      <c r="X39" s="30"/>
      <c r="Y39" s="30"/>
      <c r="AE39" s="55"/>
      <c r="AF39" s="55"/>
      <c r="AI39" s="39"/>
      <c r="AJ39" s="39"/>
      <c r="AK39" s="39"/>
      <c r="AL39" s="49"/>
      <c r="AN39" s="1"/>
    </row>
    <row r="40" spans="1:40" s="27" customFormat="1" ht="15" x14ac:dyDescent="0.25">
      <c r="A40" s="1">
        <v>11</v>
      </c>
      <c r="B40" s="1">
        <v>11</v>
      </c>
      <c r="C40" s="58" t="s">
        <v>180</v>
      </c>
      <c r="D40" s="30" t="s">
        <v>157</v>
      </c>
      <c r="E40" s="30">
        <v>201</v>
      </c>
      <c r="F40" s="30">
        <v>229</v>
      </c>
      <c r="G40" s="30"/>
      <c r="H40" s="30"/>
      <c r="I40" s="30"/>
      <c r="J40" s="30"/>
      <c r="K40" s="33">
        <f t="shared" si="6"/>
        <v>430</v>
      </c>
      <c r="L40" s="33" t="s">
        <v>812</v>
      </c>
      <c r="M40" s="33"/>
      <c r="N40" s="33">
        <f t="shared" si="7"/>
        <v>429.9966</v>
      </c>
      <c r="O40" s="33">
        <f t="shared" si="8"/>
        <v>2</v>
      </c>
      <c r="P40" s="33">
        <f t="shared" ca="1" si="9"/>
        <v>0</v>
      </c>
      <c r="Q40" s="34" t="s">
        <v>20</v>
      </c>
      <c r="R40" s="35">
        <f t="shared" si="10"/>
        <v>0</v>
      </c>
      <c r="S40" s="35">
        <f t="shared" si="11"/>
        <v>430.2457</v>
      </c>
      <c r="T40" s="30">
        <v>229</v>
      </c>
      <c r="U40" s="30">
        <v>201</v>
      </c>
      <c r="V40" s="30"/>
      <c r="W40" s="30"/>
      <c r="X40" s="30"/>
      <c r="Y40" s="30"/>
      <c r="AE40" s="55"/>
      <c r="AF40" s="55"/>
      <c r="AI40" s="39"/>
      <c r="AJ40" s="39"/>
      <c r="AK40" s="39"/>
      <c r="AL40" s="49"/>
      <c r="AN40" s="1"/>
    </row>
    <row r="41" spans="1:40" s="27" customFormat="1" ht="15" x14ac:dyDescent="0.25">
      <c r="A41" s="1">
        <v>12</v>
      </c>
      <c r="B41" s="1">
        <v>12</v>
      </c>
      <c r="C41" s="58" t="s">
        <v>233</v>
      </c>
      <c r="D41" s="30" t="s">
        <v>19</v>
      </c>
      <c r="E41" s="30">
        <v>199</v>
      </c>
      <c r="F41" s="30">
        <v>197</v>
      </c>
      <c r="G41" s="30"/>
      <c r="H41" s="30"/>
      <c r="I41" s="30"/>
      <c r="J41" s="30"/>
      <c r="K41" s="33">
        <f t="shared" si="6"/>
        <v>396</v>
      </c>
      <c r="L41" s="33" t="s">
        <v>812</v>
      </c>
      <c r="M41" s="33"/>
      <c r="N41" s="33">
        <f t="shared" si="7"/>
        <v>395.99650000000003</v>
      </c>
      <c r="O41" s="33">
        <f t="shared" si="8"/>
        <v>2</v>
      </c>
      <c r="P41" s="33">
        <f t="shared" ca="1" si="9"/>
        <v>0</v>
      </c>
      <c r="Q41" s="34" t="s">
        <v>20</v>
      </c>
      <c r="R41" s="35">
        <f t="shared" si="10"/>
        <v>0</v>
      </c>
      <c r="S41" s="35">
        <f t="shared" si="11"/>
        <v>396.21520000000004</v>
      </c>
      <c r="T41" s="30">
        <v>199</v>
      </c>
      <c r="U41" s="30">
        <v>197</v>
      </c>
      <c r="V41" s="30"/>
      <c r="W41" s="30"/>
      <c r="X41" s="30"/>
      <c r="Y41" s="30"/>
      <c r="AE41" s="55"/>
      <c r="AF41" s="55"/>
      <c r="AI41" s="39"/>
      <c r="AJ41" s="39"/>
      <c r="AK41" s="39"/>
      <c r="AL41" s="49"/>
      <c r="AN41" s="1"/>
    </row>
    <row r="42" spans="1:40" s="27" customFormat="1" ht="15" x14ac:dyDescent="0.25">
      <c r="A42" s="1">
        <v>13</v>
      </c>
      <c r="B42" s="1">
        <v>13</v>
      </c>
      <c r="C42" s="58" t="s">
        <v>269</v>
      </c>
      <c r="D42" s="30" t="s">
        <v>40</v>
      </c>
      <c r="E42" s="30">
        <v>180</v>
      </c>
      <c r="F42" s="30">
        <v>175</v>
      </c>
      <c r="G42" s="30"/>
      <c r="H42" s="30"/>
      <c r="I42" s="30"/>
      <c r="J42" s="30"/>
      <c r="K42" s="33">
        <f t="shared" si="6"/>
        <v>355</v>
      </c>
      <c r="L42" s="33" t="s">
        <v>812</v>
      </c>
      <c r="M42" s="33"/>
      <c r="N42" s="33">
        <f t="shared" si="7"/>
        <v>354.99639999999999</v>
      </c>
      <c r="O42" s="33">
        <f t="shared" si="8"/>
        <v>2</v>
      </c>
      <c r="P42" s="33">
        <f t="shared" ca="1" si="9"/>
        <v>0</v>
      </c>
      <c r="Q42" s="34" t="s">
        <v>20</v>
      </c>
      <c r="R42" s="35">
        <f t="shared" si="10"/>
        <v>0</v>
      </c>
      <c r="S42" s="35">
        <f t="shared" si="11"/>
        <v>355.19389999999999</v>
      </c>
      <c r="T42" s="30">
        <v>180</v>
      </c>
      <c r="U42" s="30">
        <v>175</v>
      </c>
      <c r="V42" s="30"/>
      <c r="W42" s="30"/>
      <c r="X42" s="30"/>
      <c r="Y42" s="30"/>
      <c r="AE42" s="55"/>
      <c r="AF42" s="55"/>
      <c r="AI42" s="39"/>
      <c r="AJ42" s="39"/>
      <c r="AK42" s="39"/>
      <c r="AL42" s="49"/>
      <c r="AN42" s="1"/>
    </row>
    <row r="43" spans="1:40" s="27" customFormat="1" ht="15" x14ac:dyDescent="0.25">
      <c r="A43" s="1">
        <v>14</v>
      </c>
      <c r="B43" s="1">
        <v>14</v>
      </c>
      <c r="C43" s="58" t="s">
        <v>34</v>
      </c>
      <c r="D43" s="30" t="s">
        <v>36</v>
      </c>
      <c r="E43" s="30"/>
      <c r="F43" s="30">
        <v>296</v>
      </c>
      <c r="G43" s="30"/>
      <c r="H43" s="30"/>
      <c r="I43" s="30"/>
      <c r="J43" s="30"/>
      <c r="K43" s="33">
        <f t="shared" si="6"/>
        <v>296</v>
      </c>
      <c r="L43" s="33" t="s">
        <v>812</v>
      </c>
      <c r="M43" s="33"/>
      <c r="N43" s="33">
        <f t="shared" si="7"/>
        <v>295.99630000000002</v>
      </c>
      <c r="O43" s="33">
        <f t="shared" si="8"/>
        <v>1</v>
      </c>
      <c r="P43" s="33" t="str">
        <f t="shared" ca="1" si="9"/>
        <v>Y</v>
      </c>
      <c r="Q43" s="34" t="s">
        <v>20</v>
      </c>
      <c r="R43" s="35">
        <f t="shared" si="10"/>
        <v>0</v>
      </c>
      <c r="S43" s="35">
        <f t="shared" si="11"/>
        <v>296.29230000000001</v>
      </c>
      <c r="T43" s="30">
        <v>296</v>
      </c>
      <c r="U43" s="30"/>
      <c r="V43" s="30"/>
      <c r="W43" s="30"/>
      <c r="X43" s="30"/>
      <c r="Y43" s="30"/>
      <c r="AE43" s="55"/>
      <c r="AF43" s="55"/>
      <c r="AI43" s="39"/>
      <c r="AJ43" s="39"/>
      <c r="AK43" s="39"/>
      <c r="AL43" s="49"/>
      <c r="AN43" s="1"/>
    </row>
    <row r="44" spans="1:40" s="27" customFormat="1" ht="15" x14ac:dyDescent="0.25">
      <c r="A44" s="1">
        <v>15</v>
      </c>
      <c r="B44" s="1">
        <v>15</v>
      </c>
      <c r="C44" s="58" t="s">
        <v>495</v>
      </c>
      <c r="D44" s="30" t="s">
        <v>81</v>
      </c>
      <c r="E44" s="30">
        <v>294</v>
      </c>
      <c r="F44" s="30"/>
      <c r="G44" s="30"/>
      <c r="H44" s="30"/>
      <c r="I44" s="30"/>
      <c r="J44" s="30"/>
      <c r="K44" s="33">
        <f t="shared" si="6"/>
        <v>294</v>
      </c>
      <c r="L44" s="33" t="s">
        <v>812</v>
      </c>
      <c r="M44" s="33"/>
      <c r="N44" s="33">
        <f t="shared" si="7"/>
        <v>293.99619999999999</v>
      </c>
      <c r="O44" s="33">
        <f t="shared" si="8"/>
        <v>1</v>
      </c>
      <c r="P44" s="33">
        <f t="shared" ca="1" si="9"/>
        <v>0</v>
      </c>
      <c r="Q44" s="34" t="s">
        <v>20</v>
      </c>
      <c r="R44" s="35">
        <f t="shared" si="10"/>
        <v>0</v>
      </c>
      <c r="S44" s="35">
        <f t="shared" si="11"/>
        <v>294.29019999999997</v>
      </c>
      <c r="T44" s="30">
        <v>294</v>
      </c>
      <c r="U44" s="30"/>
      <c r="V44" s="30"/>
      <c r="W44" s="30"/>
      <c r="X44" s="30"/>
      <c r="Y44" s="30"/>
      <c r="AE44" s="55"/>
      <c r="AF44" s="55"/>
      <c r="AI44" s="39"/>
      <c r="AJ44" s="39"/>
      <c r="AK44" s="39"/>
      <c r="AL44" s="49"/>
      <c r="AN44" s="1"/>
    </row>
    <row r="45" spans="1:40" s="27" customFormat="1" ht="15" x14ac:dyDescent="0.25">
      <c r="A45" s="1">
        <v>16</v>
      </c>
      <c r="B45" s="1">
        <v>16</v>
      </c>
      <c r="C45" s="58" t="s">
        <v>496</v>
      </c>
      <c r="D45" s="30" t="s">
        <v>87</v>
      </c>
      <c r="E45" s="30">
        <v>279</v>
      </c>
      <c r="F45" s="30"/>
      <c r="G45" s="30"/>
      <c r="H45" s="30"/>
      <c r="I45" s="30"/>
      <c r="J45" s="30"/>
      <c r="K45" s="33">
        <f t="shared" si="6"/>
        <v>279</v>
      </c>
      <c r="L45" s="33" t="s">
        <v>812</v>
      </c>
      <c r="M45" s="33"/>
      <c r="N45" s="33">
        <f t="shared" si="7"/>
        <v>278.99610000000001</v>
      </c>
      <c r="O45" s="33">
        <f t="shared" si="8"/>
        <v>1</v>
      </c>
      <c r="P45" s="33">
        <f t="shared" ca="1" si="9"/>
        <v>0</v>
      </c>
      <c r="Q45" s="34" t="s">
        <v>20</v>
      </c>
      <c r="R45" s="35">
        <f t="shared" si="10"/>
        <v>0</v>
      </c>
      <c r="S45" s="35">
        <f t="shared" si="11"/>
        <v>279.27510000000001</v>
      </c>
      <c r="T45" s="30">
        <v>279</v>
      </c>
      <c r="U45" s="30"/>
      <c r="V45" s="30"/>
      <c r="W45" s="30"/>
      <c r="X45" s="30"/>
      <c r="Y45" s="30"/>
      <c r="AE45" s="55"/>
      <c r="AF45" s="55"/>
      <c r="AI45" s="39"/>
      <c r="AJ45" s="39"/>
      <c r="AK45" s="39"/>
      <c r="AL45" s="49"/>
      <c r="AN45" s="1"/>
    </row>
    <row r="46" spans="1:40" s="27" customFormat="1" ht="15" x14ac:dyDescent="0.25">
      <c r="A46" s="1">
        <v>17</v>
      </c>
      <c r="B46" s="1">
        <v>17</v>
      </c>
      <c r="C46" s="58" t="s">
        <v>497</v>
      </c>
      <c r="D46" s="30" t="s">
        <v>40</v>
      </c>
      <c r="E46" s="30">
        <v>260</v>
      </c>
      <c r="F46" s="30"/>
      <c r="G46" s="30"/>
      <c r="H46" s="30"/>
      <c r="I46" s="30"/>
      <c r="J46" s="30"/>
      <c r="K46" s="33">
        <f t="shared" si="6"/>
        <v>260</v>
      </c>
      <c r="L46" s="33" t="s">
        <v>812</v>
      </c>
      <c r="M46" s="33"/>
      <c r="N46" s="33">
        <f t="shared" si="7"/>
        <v>259.99599999999998</v>
      </c>
      <c r="O46" s="33">
        <f t="shared" si="8"/>
        <v>1</v>
      </c>
      <c r="P46" s="33">
        <f t="shared" ca="1" si="9"/>
        <v>0</v>
      </c>
      <c r="Q46" s="34" t="s">
        <v>20</v>
      </c>
      <c r="R46" s="35">
        <f t="shared" si="10"/>
        <v>0</v>
      </c>
      <c r="S46" s="35">
        <f t="shared" si="11"/>
        <v>260.25599999999997</v>
      </c>
      <c r="T46" s="30">
        <v>260</v>
      </c>
      <c r="U46" s="30"/>
      <c r="V46" s="30"/>
      <c r="W46" s="30"/>
      <c r="X46" s="30"/>
      <c r="Y46" s="30"/>
      <c r="AE46" s="55"/>
      <c r="AF46" s="55"/>
      <c r="AI46" s="39"/>
      <c r="AJ46" s="39"/>
      <c r="AK46" s="39"/>
      <c r="AL46" s="49"/>
      <c r="AN46" s="1"/>
    </row>
    <row r="47" spans="1:40" s="27" customFormat="1" ht="15" x14ac:dyDescent="0.25">
      <c r="A47" s="1">
        <v>18</v>
      </c>
      <c r="B47" s="1">
        <v>18</v>
      </c>
      <c r="C47" s="58" t="s">
        <v>498</v>
      </c>
      <c r="D47" s="30" t="s">
        <v>50</v>
      </c>
      <c r="E47" s="30">
        <v>259</v>
      </c>
      <c r="F47" s="30"/>
      <c r="G47" s="30"/>
      <c r="H47" s="30"/>
      <c r="I47" s="30"/>
      <c r="J47" s="30"/>
      <c r="K47" s="33">
        <f t="shared" si="6"/>
        <v>259</v>
      </c>
      <c r="L47" s="33" t="s">
        <v>812</v>
      </c>
      <c r="M47" s="33"/>
      <c r="N47" s="33">
        <f t="shared" si="7"/>
        <v>258.99590000000001</v>
      </c>
      <c r="O47" s="33">
        <f t="shared" si="8"/>
        <v>1</v>
      </c>
      <c r="P47" s="33">
        <f t="shared" ca="1" si="9"/>
        <v>0</v>
      </c>
      <c r="Q47" s="34" t="s">
        <v>20</v>
      </c>
      <c r="R47" s="35">
        <f t="shared" si="10"/>
        <v>0</v>
      </c>
      <c r="S47" s="35">
        <f t="shared" si="11"/>
        <v>259.25490000000002</v>
      </c>
      <c r="T47" s="30">
        <v>259</v>
      </c>
      <c r="U47" s="30"/>
      <c r="V47" s="30"/>
      <c r="W47" s="30"/>
      <c r="X47" s="30"/>
      <c r="Y47" s="30"/>
      <c r="AE47" s="55"/>
      <c r="AF47" s="55"/>
      <c r="AI47" s="39"/>
      <c r="AJ47" s="39"/>
      <c r="AK47" s="39"/>
      <c r="AL47" s="49"/>
      <c r="AN47" s="1"/>
    </row>
    <row r="48" spans="1:40" s="27" customFormat="1" ht="15" x14ac:dyDescent="0.25">
      <c r="A48" s="1">
        <v>19</v>
      </c>
      <c r="B48" s="1">
        <v>19</v>
      </c>
      <c r="C48" s="58" t="s">
        <v>133</v>
      </c>
      <c r="D48" s="30" t="s">
        <v>87</v>
      </c>
      <c r="E48" s="30"/>
      <c r="F48" s="30">
        <v>255</v>
      </c>
      <c r="G48" s="30"/>
      <c r="H48" s="30"/>
      <c r="I48" s="30"/>
      <c r="J48" s="30"/>
      <c r="K48" s="33">
        <f t="shared" si="6"/>
        <v>255</v>
      </c>
      <c r="L48" s="33" t="s">
        <v>812</v>
      </c>
      <c r="M48" s="33"/>
      <c r="N48" s="33">
        <f t="shared" si="7"/>
        <v>254.9958</v>
      </c>
      <c r="O48" s="33">
        <f t="shared" si="8"/>
        <v>1</v>
      </c>
      <c r="P48" s="33" t="str">
        <f t="shared" ca="1" si="9"/>
        <v>Y</v>
      </c>
      <c r="Q48" s="34" t="s">
        <v>20</v>
      </c>
      <c r="R48" s="35">
        <f t="shared" si="10"/>
        <v>0</v>
      </c>
      <c r="S48" s="35">
        <f t="shared" si="11"/>
        <v>255.2508</v>
      </c>
      <c r="T48" s="30">
        <v>255</v>
      </c>
      <c r="U48" s="30"/>
      <c r="V48" s="30"/>
      <c r="W48" s="30"/>
      <c r="X48" s="30"/>
      <c r="Y48" s="30"/>
      <c r="AE48" s="55"/>
      <c r="AF48" s="55"/>
      <c r="AI48" s="39"/>
      <c r="AJ48" s="39"/>
      <c r="AK48" s="39"/>
      <c r="AL48" s="49"/>
      <c r="AN48" s="1"/>
    </row>
    <row r="49" spans="1:40" s="27" customFormat="1" ht="15" x14ac:dyDescent="0.25">
      <c r="A49" s="1">
        <v>20</v>
      </c>
      <c r="B49" s="1">
        <v>20</v>
      </c>
      <c r="C49" s="58" t="s">
        <v>142</v>
      </c>
      <c r="D49" s="30" t="s">
        <v>71</v>
      </c>
      <c r="E49" s="30"/>
      <c r="F49" s="30">
        <v>249</v>
      </c>
      <c r="G49" s="30"/>
      <c r="H49" s="30"/>
      <c r="I49" s="30"/>
      <c r="J49" s="30"/>
      <c r="K49" s="33">
        <f t="shared" si="6"/>
        <v>249</v>
      </c>
      <c r="L49" s="33" t="s">
        <v>812</v>
      </c>
      <c r="M49" s="33"/>
      <c r="N49" s="33">
        <f t="shared" si="7"/>
        <v>248.9957</v>
      </c>
      <c r="O49" s="33">
        <f t="shared" si="8"/>
        <v>1</v>
      </c>
      <c r="P49" s="33" t="str">
        <f t="shared" ca="1" si="9"/>
        <v>Y</v>
      </c>
      <c r="Q49" s="34" t="s">
        <v>20</v>
      </c>
      <c r="R49" s="35">
        <f t="shared" si="10"/>
        <v>0</v>
      </c>
      <c r="S49" s="35">
        <f t="shared" si="11"/>
        <v>249.24469999999999</v>
      </c>
      <c r="T49" s="30">
        <v>249</v>
      </c>
      <c r="U49" s="30"/>
      <c r="V49" s="30"/>
      <c r="W49" s="30"/>
      <c r="X49" s="30"/>
      <c r="Y49" s="30"/>
      <c r="AE49" s="55"/>
      <c r="AF49" s="55"/>
      <c r="AI49" s="39"/>
      <c r="AJ49" s="39"/>
      <c r="AK49" s="39"/>
      <c r="AL49" s="49"/>
      <c r="AN49" s="1"/>
    </row>
    <row r="50" spans="1:40" s="27" customFormat="1" ht="15" x14ac:dyDescent="0.25">
      <c r="A50" s="1">
        <v>21</v>
      </c>
      <c r="B50" s="1">
        <v>21</v>
      </c>
      <c r="C50" s="58" t="s">
        <v>499</v>
      </c>
      <c r="D50" s="30" t="s">
        <v>24</v>
      </c>
      <c r="E50" s="30">
        <v>246</v>
      </c>
      <c r="F50" s="30"/>
      <c r="G50" s="30"/>
      <c r="H50" s="30"/>
      <c r="I50" s="30"/>
      <c r="J50" s="30"/>
      <c r="K50" s="33">
        <f t="shared" si="6"/>
        <v>246</v>
      </c>
      <c r="L50" s="33" t="s">
        <v>812</v>
      </c>
      <c r="M50" s="33"/>
      <c r="N50" s="33">
        <f t="shared" si="7"/>
        <v>245.9956</v>
      </c>
      <c r="O50" s="33">
        <f t="shared" si="8"/>
        <v>1</v>
      </c>
      <c r="P50" s="33">
        <f t="shared" ca="1" si="9"/>
        <v>0</v>
      </c>
      <c r="Q50" s="34" t="s">
        <v>20</v>
      </c>
      <c r="R50" s="35">
        <f t="shared" si="10"/>
        <v>0</v>
      </c>
      <c r="S50" s="35">
        <f t="shared" si="11"/>
        <v>246.24160000000001</v>
      </c>
      <c r="T50" s="30">
        <v>246</v>
      </c>
      <c r="U50" s="30"/>
      <c r="V50" s="30"/>
      <c r="W50" s="30"/>
      <c r="X50" s="30"/>
      <c r="Y50" s="30"/>
      <c r="AE50" s="55"/>
      <c r="AF50" s="55"/>
      <c r="AI50" s="39"/>
      <c r="AJ50" s="39"/>
      <c r="AK50" s="39"/>
      <c r="AL50" s="49"/>
      <c r="AN50" s="1"/>
    </row>
    <row r="51" spans="1:40" s="27" customFormat="1" ht="15" x14ac:dyDescent="0.25">
      <c r="A51" s="1">
        <v>22</v>
      </c>
      <c r="B51" s="1">
        <v>22</v>
      </c>
      <c r="C51" s="58" t="s">
        <v>160</v>
      </c>
      <c r="D51" s="30" t="s">
        <v>50</v>
      </c>
      <c r="E51" s="30"/>
      <c r="F51" s="30">
        <v>240</v>
      </c>
      <c r="G51" s="30"/>
      <c r="H51" s="30"/>
      <c r="I51" s="30"/>
      <c r="J51" s="30"/>
      <c r="K51" s="33">
        <f t="shared" si="6"/>
        <v>240</v>
      </c>
      <c r="L51" s="33" t="s">
        <v>812</v>
      </c>
      <c r="M51" s="33"/>
      <c r="N51" s="33">
        <f t="shared" si="7"/>
        <v>239.99549999999999</v>
      </c>
      <c r="O51" s="33">
        <f t="shared" si="8"/>
        <v>1</v>
      </c>
      <c r="P51" s="33" t="str">
        <f t="shared" ca="1" si="9"/>
        <v>Y</v>
      </c>
      <c r="Q51" s="34" t="s">
        <v>20</v>
      </c>
      <c r="R51" s="35">
        <f t="shared" si="10"/>
        <v>0</v>
      </c>
      <c r="S51" s="35">
        <f t="shared" si="11"/>
        <v>240.2355</v>
      </c>
      <c r="T51" s="30">
        <v>240</v>
      </c>
      <c r="U51" s="30"/>
      <c r="V51" s="30"/>
      <c r="W51" s="30"/>
      <c r="X51" s="30"/>
      <c r="Y51" s="30"/>
      <c r="AE51" s="55"/>
      <c r="AF51" s="55"/>
      <c r="AI51" s="39"/>
      <c r="AJ51" s="39"/>
      <c r="AK51" s="39"/>
      <c r="AL51" s="49"/>
      <c r="AN51" s="1"/>
    </row>
    <row r="52" spans="1:40" s="27" customFormat="1" ht="15" x14ac:dyDescent="0.25">
      <c r="A52" s="1">
        <v>23</v>
      </c>
      <c r="B52" s="1">
        <v>23</v>
      </c>
      <c r="C52" s="58" t="s">
        <v>500</v>
      </c>
      <c r="D52" s="30" t="s">
        <v>157</v>
      </c>
      <c r="E52" s="30">
        <v>220</v>
      </c>
      <c r="F52" s="30"/>
      <c r="G52" s="30"/>
      <c r="H52" s="30"/>
      <c r="I52" s="30"/>
      <c r="J52" s="30"/>
      <c r="K52" s="33">
        <f t="shared" si="6"/>
        <v>220</v>
      </c>
      <c r="L52" s="33" t="s">
        <v>812</v>
      </c>
      <c r="M52" s="33"/>
      <c r="N52" s="33">
        <f t="shared" si="7"/>
        <v>219.99539999999999</v>
      </c>
      <c r="O52" s="33">
        <f t="shared" si="8"/>
        <v>1</v>
      </c>
      <c r="P52" s="33">
        <f t="shared" ca="1" si="9"/>
        <v>0</v>
      </c>
      <c r="Q52" s="34" t="s">
        <v>20</v>
      </c>
      <c r="R52" s="35">
        <f t="shared" si="10"/>
        <v>0</v>
      </c>
      <c r="S52" s="35">
        <f t="shared" si="11"/>
        <v>220.21539999999999</v>
      </c>
      <c r="T52" s="30">
        <v>220</v>
      </c>
      <c r="U52" s="30"/>
      <c r="V52" s="30"/>
      <c r="W52" s="30"/>
      <c r="X52" s="30"/>
      <c r="Y52" s="30"/>
      <c r="AE52" s="55"/>
      <c r="AF52" s="55"/>
      <c r="AI52" s="39"/>
      <c r="AJ52" s="39"/>
      <c r="AK52" s="39"/>
      <c r="AL52" s="49"/>
      <c r="AN52" s="1"/>
    </row>
    <row r="53" spans="1:40" s="27" customFormat="1" ht="15" x14ac:dyDescent="0.25">
      <c r="A53" s="1">
        <v>24</v>
      </c>
      <c r="B53" s="1">
        <v>24</v>
      </c>
      <c r="C53" s="58" t="s">
        <v>214</v>
      </c>
      <c r="D53" s="30" t="s">
        <v>31</v>
      </c>
      <c r="E53" s="30"/>
      <c r="F53" s="30">
        <v>208</v>
      </c>
      <c r="G53" s="30"/>
      <c r="H53" s="30"/>
      <c r="I53" s="30"/>
      <c r="J53" s="30"/>
      <c r="K53" s="33">
        <f t="shared" si="6"/>
        <v>208</v>
      </c>
      <c r="L53" s="33" t="s">
        <v>812</v>
      </c>
      <c r="M53" s="33"/>
      <c r="N53" s="33">
        <f t="shared" si="7"/>
        <v>207.99529999999999</v>
      </c>
      <c r="O53" s="33">
        <f t="shared" si="8"/>
        <v>1</v>
      </c>
      <c r="P53" s="33" t="str">
        <f t="shared" ca="1" si="9"/>
        <v>Y</v>
      </c>
      <c r="Q53" s="34" t="s">
        <v>20</v>
      </c>
      <c r="R53" s="35">
        <f t="shared" si="10"/>
        <v>0</v>
      </c>
      <c r="S53" s="35">
        <f t="shared" si="11"/>
        <v>208.20329999999998</v>
      </c>
      <c r="T53" s="30">
        <v>208</v>
      </c>
      <c r="U53" s="30"/>
      <c r="V53" s="30"/>
      <c r="W53" s="30"/>
      <c r="X53" s="30"/>
      <c r="Y53" s="30"/>
      <c r="AE53" s="55"/>
      <c r="AF53" s="55"/>
      <c r="AI53" s="39"/>
      <c r="AJ53" s="39"/>
      <c r="AK53" s="39"/>
      <c r="AL53" s="49"/>
      <c r="AN53" s="1"/>
    </row>
    <row r="54" spans="1:40" s="27" customFormat="1" ht="15" x14ac:dyDescent="0.25">
      <c r="A54" s="1">
        <v>25</v>
      </c>
      <c r="B54" s="1" t="s">
        <v>54</v>
      </c>
      <c r="C54" s="58" t="s">
        <v>501</v>
      </c>
      <c r="D54" s="30" t="s">
        <v>28</v>
      </c>
      <c r="E54" s="30">
        <v>175</v>
      </c>
      <c r="F54" s="30"/>
      <c r="G54" s="30"/>
      <c r="H54" s="30"/>
      <c r="I54" s="30"/>
      <c r="J54" s="30"/>
      <c r="K54" s="33">
        <f t="shared" si="6"/>
        <v>175</v>
      </c>
      <c r="L54" s="33" t="s">
        <v>811</v>
      </c>
      <c r="M54" s="33"/>
      <c r="N54" s="33">
        <f t="shared" si="7"/>
        <v>174.99520000000001</v>
      </c>
      <c r="O54" s="33">
        <f t="shared" si="8"/>
        <v>1</v>
      </c>
      <c r="P54" s="33">
        <f t="shared" ca="1" si="9"/>
        <v>0</v>
      </c>
      <c r="Q54" s="34" t="s">
        <v>20</v>
      </c>
      <c r="R54" s="35">
        <f t="shared" si="10"/>
        <v>0</v>
      </c>
      <c r="S54" s="35">
        <f t="shared" si="11"/>
        <v>175.17020000000002</v>
      </c>
      <c r="T54" s="30">
        <v>175</v>
      </c>
      <c r="U54" s="30"/>
      <c r="V54" s="30"/>
      <c r="W54" s="30"/>
      <c r="X54" s="30"/>
      <c r="Y54" s="30"/>
      <c r="AE54" s="55"/>
      <c r="AF54" s="55"/>
      <c r="AI54" s="39"/>
      <c r="AJ54" s="39"/>
      <c r="AK54" s="39"/>
      <c r="AL54" s="49"/>
      <c r="AN54" s="1"/>
    </row>
    <row r="55" spans="1:40" s="27" customFormat="1" ht="15" x14ac:dyDescent="0.25">
      <c r="A55" s="1">
        <v>26</v>
      </c>
      <c r="B55" s="1">
        <v>25</v>
      </c>
      <c r="C55" s="58" t="s">
        <v>286</v>
      </c>
      <c r="D55" s="30" t="s">
        <v>157</v>
      </c>
      <c r="E55" s="30"/>
      <c r="F55" s="30">
        <v>165</v>
      </c>
      <c r="G55" s="30"/>
      <c r="H55" s="30"/>
      <c r="I55" s="30"/>
      <c r="J55" s="30"/>
      <c r="K55" s="33">
        <f t="shared" si="6"/>
        <v>165</v>
      </c>
      <c r="L55" s="33" t="s">
        <v>812</v>
      </c>
      <c r="M55" s="33"/>
      <c r="N55" s="33">
        <f t="shared" si="7"/>
        <v>164.99510000000001</v>
      </c>
      <c r="O55" s="33">
        <f t="shared" si="8"/>
        <v>1</v>
      </c>
      <c r="P55" s="33" t="str">
        <f t="shared" ca="1" si="9"/>
        <v>Y</v>
      </c>
      <c r="Q55" s="34" t="s">
        <v>20</v>
      </c>
      <c r="R55" s="35">
        <f t="shared" si="10"/>
        <v>0</v>
      </c>
      <c r="S55" s="35">
        <f t="shared" si="11"/>
        <v>165.1601</v>
      </c>
      <c r="T55" s="30">
        <v>165</v>
      </c>
      <c r="U55" s="30"/>
      <c r="V55" s="30"/>
      <c r="W55" s="30"/>
      <c r="X55" s="30"/>
      <c r="Y55" s="30"/>
      <c r="AE55" s="55"/>
      <c r="AF55" s="55"/>
      <c r="AI55" s="39"/>
      <c r="AJ55" s="39"/>
      <c r="AK55" s="39"/>
      <c r="AL55" s="49"/>
      <c r="AN55" s="1"/>
    </row>
    <row r="56" spans="1:40" s="27" customFormat="1" ht="3" customHeight="1" x14ac:dyDescent="0.2">
      <c r="A56" s="1"/>
      <c r="B56" s="1"/>
      <c r="C56" s="1"/>
      <c r="D56" s="30"/>
      <c r="E56" s="30"/>
      <c r="F56" s="30"/>
      <c r="G56" s="30"/>
      <c r="H56" s="30"/>
      <c r="I56" s="30"/>
      <c r="J56" s="30"/>
      <c r="K56" s="33"/>
      <c r="L56" s="28"/>
      <c r="M56" s="28"/>
      <c r="N56" s="33"/>
      <c r="O56" s="28"/>
      <c r="P56" s="28"/>
      <c r="R56" s="56"/>
      <c r="S56" s="35"/>
      <c r="T56" s="30"/>
      <c r="U56" s="30"/>
      <c r="V56" s="51"/>
      <c r="W56" s="51"/>
      <c r="X56" s="51"/>
      <c r="Y56" s="51"/>
      <c r="AE56" s="55"/>
      <c r="AF56" s="55"/>
      <c r="AI56" s="39"/>
      <c r="AJ56" s="39"/>
      <c r="AK56" s="39"/>
      <c r="AL56" s="49"/>
      <c r="AN56" s="1"/>
    </row>
    <row r="57" spans="1:40" s="27" customFormat="1" x14ac:dyDescent="0.2">
      <c r="A57" s="1"/>
      <c r="B57" s="1"/>
      <c r="C57" s="1"/>
      <c r="D57" s="30"/>
      <c r="E57" s="30"/>
      <c r="F57" s="30"/>
      <c r="G57" s="30"/>
      <c r="H57" s="30"/>
      <c r="I57" s="30"/>
      <c r="J57" s="30"/>
      <c r="K57" s="33"/>
      <c r="L57" s="28"/>
      <c r="M57" s="28"/>
      <c r="N57" s="33"/>
      <c r="O57" s="28"/>
      <c r="P57" s="28"/>
      <c r="R57" s="56"/>
      <c r="S57" s="35"/>
      <c r="T57" s="30"/>
      <c r="U57" s="30"/>
      <c r="V57" s="51"/>
      <c r="W57" s="51"/>
      <c r="X57" s="51"/>
      <c r="Y57" s="51"/>
      <c r="AE57" s="55"/>
      <c r="AF57" s="55"/>
      <c r="AI57" s="39"/>
      <c r="AJ57" s="39"/>
      <c r="AK57" s="39"/>
      <c r="AL57" s="49"/>
      <c r="AN57" s="1"/>
    </row>
    <row r="58" spans="1:40" s="27" customFormat="1" ht="15" x14ac:dyDescent="0.25">
      <c r="A58" s="1"/>
      <c r="B58" s="1"/>
      <c r="C58" s="57" t="s">
        <v>32</v>
      </c>
      <c r="D58" s="30"/>
      <c r="E58" s="30"/>
      <c r="F58" s="30"/>
      <c r="G58" s="30"/>
      <c r="H58" s="30"/>
      <c r="I58" s="30"/>
      <c r="J58" s="30"/>
      <c r="K58" s="33"/>
      <c r="L58" s="28"/>
      <c r="M58" s="28"/>
      <c r="N58" s="33"/>
      <c r="O58" s="28"/>
      <c r="P58" s="28"/>
      <c r="Q58" s="51" t="str">
        <f>C58</f>
        <v>M40</v>
      </c>
      <c r="R58" s="56"/>
      <c r="S58" s="35"/>
      <c r="T58" s="30"/>
      <c r="U58" s="30"/>
      <c r="V58" s="51"/>
      <c r="W58" s="51"/>
      <c r="X58" s="51"/>
      <c r="Y58" s="51"/>
      <c r="AE58" s="55"/>
      <c r="AF58" s="55"/>
      <c r="AI58" s="39">
        <v>890</v>
      </c>
      <c r="AJ58" s="39">
        <v>865</v>
      </c>
      <c r="AK58" s="39">
        <v>865</v>
      </c>
      <c r="AL58" s="49"/>
      <c r="AN58" s="1"/>
    </row>
    <row r="59" spans="1:40" s="27" customFormat="1" ht="15" x14ac:dyDescent="0.25">
      <c r="A59" s="1">
        <v>1</v>
      </c>
      <c r="B59" s="1">
        <v>1</v>
      </c>
      <c r="C59" s="58" t="s">
        <v>29</v>
      </c>
      <c r="D59" s="30" t="s">
        <v>31</v>
      </c>
      <c r="E59" s="30">
        <v>297</v>
      </c>
      <c r="F59" s="30">
        <v>297</v>
      </c>
      <c r="G59" s="30"/>
      <c r="H59" s="30"/>
      <c r="I59" s="30"/>
      <c r="J59" s="30"/>
      <c r="K59" s="33">
        <f t="shared" ref="K59:K89" si="12">IFERROR(LARGE(E59:J59,1),0)+IF($D$5&gt;=2,IFERROR(LARGE(E59:J59,2),0),0)+IF($D$5&gt;=3,IFERROR(LARGE(E59:J59,3),0),0)+IF($D$5&gt;=4,IFERROR(LARGE(E59:J59,4),0),0)+IF($D$5&gt;=5,IFERROR(LARGE(E59:J59,5),0),0)+IF($D$5&gt;=6,IFERROR(LARGE(E59:J59,6),0),0)</f>
        <v>594</v>
      </c>
      <c r="L59" s="33" t="s">
        <v>812</v>
      </c>
      <c r="M59" s="33" t="s">
        <v>33</v>
      </c>
      <c r="N59" s="33">
        <f t="shared" ref="N59:N89" si="13">K59-(ROW(K59)-ROW(K$6))/10000</f>
        <v>593.99469999999997</v>
      </c>
      <c r="O59" s="33">
        <f t="shared" ref="O59:O89" si="14">COUNT(E59:J59)</f>
        <v>2</v>
      </c>
      <c r="P59" s="33">
        <f t="shared" ref="P59:P89" ca="1" si="15">IF(AND(O59=1,OFFSET(D59,0,P$3)&gt;0),"Y",0)</f>
        <v>0</v>
      </c>
      <c r="Q59" s="34" t="s">
        <v>32</v>
      </c>
      <c r="R59" s="35">
        <f t="shared" ref="R59:R89" si="16">1-(Q59=Q58)</f>
        <v>0</v>
      </c>
      <c r="S59" s="35">
        <f t="shared" ref="S59:S89" si="17">N59+T59/1000+U59/10000+V59/100000+W59/1000000+X59/10000000+Y59/100000000</f>
        <v>594.32140000000004</v>
      </c>
      <c r="T59" s="30">
        <v>297</v>
      </c>
      <c r="U59" s="30">
        <v>297</v>
      </c>
      <c r="V59" s="30"/>
      <c r="W59" s="30"/>
      <c r="X59" s="30"/>
      <c r="Y59" s="30"/>
      <c r="AE59" s="55"/>
      <c r="AF59" s="55"/>
      <c r="AI59" s="39"/>
      <c r="AJ59" s="39"/>
      <c r="AK59" s="39"/>
      <c r="AL59" s="49"/>
      <c r="AN59" s="1"/>
    </row>
    <row r="60" spans="1:40" s="27" customFormat="1" ht="15" x14ac:dyDescent="0.25">
      <c r="A60" s="1">
        <v>2</v>
      </c>
      <c r="B60" s="1">
        <v>2</v>
      </c>
      <c r="C60" s="58" t="s">
        <v>44</v>
      </c>
      <c r="D60" s="30" t="s">
        <v>46</v>
      </c>
      <c r="E60" s="30">
        <v>295</v>
      </c>
      <c r="F60" s="30">
        <v>293</v>
      </c>
      <c r="G60" s="30"/>
      <c r="H60" s="30"/>
      <c r="I60" s="30"/>
      <c r="J60" s="30"/>
      <c r="K60" s="33">
        <f t="shared" si="12"/>
        <v>588</v>
      </c>
      <c r="L60" s="33" t="s">
        <v>812</v>
      </c>
      <c r="M60" s="33" t="s">
        <v>94</v>
      </c>
      <c r="N60" s="33">
        <f t="shared" si="13"/>
        <v>587.99459999999999</v>
      </c>
      <c r="O60" s="33">
        <f t="shared" si="14"/>
        <v>2</v>
      </c>
      <c r="P60" s="33">
        <f t="shared" ca="1" si="15"/>
        <v>0</v>
      </c>
      <c r="Q60" s="34" t="s">
        <v>32</v>
      </c>
      <c r="R60" s="35">
        <f t="shared" si="16"/>
        <v>0</v>
      </c>
      <c r="S60" s="35">
        <f t="shared" si="17"/>
        <v>588.31889999999999</v>
      </c>
      <c r="T60" s="30">
        <v>295</v>
      </c>
      <c r="U60" s="30">
        <v>293</v>
      </c>
      <c r="V60" s="30"/>
      <c r="W60" s="30"/>
      <c r="X60" s="30"/>
      <c r="Y60" s="30"/>
      <c r="AE60" s="55"/>
      <c r="AF60" s="55"/>
      <c r="AI60" s="39"/>
      <c r="AJ60" s="39"/>
      <c r="AK60" s="39"/>
      <c r="AL60" s="49"/>
      <c r="AN60" s="1"/>
    </row>
    <row r="61" spans="1:40" s="27" customFormat="1" ht="15" x14ac:dyDescent="0.25">
      <c r="A61" s="1">
        <v>3</v>
      </c>
      <c r="B61" s="1">
        <v>3</v>
      </c>
      <c r="C61" s="58" t="s">
        <v>41</v>
      </c>
      <c r="D61" s="30" t="s">
        <v>43</v>
      </c>
      <c r="E61" s="30">
        <v>289</v>
      </c>
      <c r="F61" s="30">
        <v>294</v>
      </c>
      <c r="G61" s="30"/>
      <c r="H61" s="30"/>
      <c r="I61" s="30"/>
      <c r="J61" s="30"/>
      <c r="K61" s="33">
        <f t="shared" si="12"/>
        <v>583</v>
      </c>
      <c r="L61" s="33" t="s">
        <v>812</v>
      </c>
      <c r="M61" s="33" t="s">
        <v>115</v>
      </c>
      <c r="N61" s="33">
        <f t="shared" si="13"/>
        <v>582.99450000000002</v>
      </c>
      <c r="O61" s="33">
        <f t="shared" si="14"/>
        <v>2</v>
      </c>
      <c r="P61" s="33">
        <f t="shared" ca="1" si="15"/>
        <v>0</v>
      </c>
      <c r="Q61" s="34" t="s">
        <v>32</v>
      </c>
      <c r="R61" s="35">
        <f t="shared" si="16"/>
        <v>0</v>
      </c>
      <c r="S61" s="35">
        <f t="shared" si="17"/>
        <v>583.31740000000002</v>
      </c>
      <c r="T61" s="30">
        <v>294</v>
      </c>
      <c r="U61" s="30">
        <v>289</v>
      </c>
      <c r="V61" s="30"/>
      <c r="W61" s="30"/>
      <c r="X61" s="30"/>
      <c r="Y61" s="30"/>
      <c r="AE61" s="55"/>
      <c r="AF61" s="55"/>
      <c r="AI61" s="39"/>
      <c r="AJ61" s="39"/>
      <c r="AK61" s="39"/>
      <c r="AL61" s="49"/>
      <c r="AN61" s="1"/>
    </row>
    <row r="62" spans="1:40" s="27" customFormat="1" ht="15" x14ac:dyDescent="0.25">
      <c r="A62" s="1">
        <v>4</v>
      </c>
      <c r="B62" s="1">
        <v>4</v>
      </c>
      <c r="C62" s="58" t="s">
        <v>61</v>
      </c>
      <c r="D62" s="30" t="s">
        <v>40</v>
      </c>
      <c r="E62" s="30">
        <v>286</v>
      </c>
      <c r="F62" s="30">
        <v>288</v>
      </c>
      <c r="G62" s="30"/>
      <c r="H62" s="30"/>
      <c r="I62" s="30"/>
      <c r="J62" s="30"/>
      <c r="K62" s="33">
        <f t="shared" si="12"/>
        <v>574</v>
      </c>
      <c r="L62" s="33" t="s">
        <v>812</v>
      </c>
      <c r="M62" s="33"/>
      <c r="N62" s="33">
        <f t="shared" si="13"/>
        <v>573.99440000000004</v>
      </c>
      <c r="O62" s="33">
        <f t="shared" si="14"/>
        <v>2</v>
      </c>
      <c r="P62" s="33">
        <f t="shared" ca="1" si="15"/>
        <v>0</v>
      </c>
      <c r="Q62" s="34" t="s">
        <v>32</v>
      </c>
      <c r="R62" s="35">
        <f t="shared" si="16"/>
        <v>0</v>
      </c>
      <c r="S62" s="35">
        <f t="shared" si="17"/>
        <v>574.31100000000004</v>
      </c>
      <c r="T62" s="30">
        <v>288</v>
      </c>
      <c r="U62" s="30">
        <v>286</v>
      </c>
      <c r="V62" s="30"/>
      <c r="W62" s="30"/>
      <c r="X62" s="30"/>
      <c r="Y62" s="30"/>
      <c r="AE62" s="55"/>
      <c r="AF62" s="55"/>
      <c r="AI62" s="39"/>
      <c r="AJ62" s="39"/>
      <c r="AK62" s="39"/>
      <c r="AL62" s="49"/>
      <c r="AN62" s="1"/>
    </row>
    <row r="63" spans="1:40" s="27" customFormat="1" ht="15" x14ac:dyDescent="0.25">
      <c r="A63" s="1">
        <v>5</v>
      </c>
      <c r="B63" s="1">
        <v>5</v>
      </c>
      <c r="C63" s="58" t="s">
        <v>93</v>
      </c>
      <c r="D63" s="30" t="s">
        <v>31</v>
      </c>
      <c r="E63" s="30">
        <v>277</v>
      </c>
      <c r="F63" s="30">
        <v>276</v>
      </c>
      <c r="G63" s="30"/>
      <c r="H63" s="30"/>
      <c r="I63" s="30"/>
      <c r="J63" s="30"/>
      <c r="K63" s="33">
        <f t="shared" si="12"/>
        <v>553</v>
      </c>
      <c r="L63" s="33" t="s">
        <v>812</v>
      </c>
      <c r="M63" s="33"/>
      <c r="N63" s="33">
        <f t="shared" si="13"/>
        <v>552.99429999999995</v>
      </c>
      <c r="O63" s="33">
        <f t="shared" si="14"/>
        <v>2</v>
      </c>
      <c r="P63" s="33">
        <f t="shared" ca="1" si="15"/>
        <v>0</v>
      </c>
      <c r="Q63" s="34" t="s">
        <v>32</v>
      </c>
      <c r="R63" s="35">
        <f t="shared" si="16"/>
        <v>0</v>
      </c>
      <c r="S63" s="35">
        <f t="shared" si="17"/>
        <v>553.2989</v>
      </c>
      <c r="T63" s="30">
        <v>277</v>
      </c>
      <c r="U63" s="30">
        <v>276</v>
      </c>
      <c r="V63" s="30"/>
      <c r="W63" s="30"/>
      <c r="X63" s="30"/>
      <c r="Y63" s="30"/>
      <c r="AE63" s="55"/>
      <c r="AF63" s="55"/>
      <c r="AI63" s="39"/>
      <c r="AJ63" s="39"/>
      <c r="AK63" s="39"/>
      <c r="AL63" s="49"/>
      <c r="AN63" s="1"/>
    </row>
    <row r="64" spans="1:40" s="27" customFormat="1" ht="15" x14ac:dyDescent="0.25">
      <c r="A64" s="1">
        <v>6</v>
      </c>
      <c r="B64" s="1">
        <v>6</v>
      </c>
      <c r="C64" s="58" t="s">
        <v>97</v>
      </c>
      <c r="D64" s="30" t="s">
        <v>19</v>
      </c>
      <c r="E64" s="30">
        <v>267</v>
      </c>
      <c r="F64" s="30">
        <v>273</v>
      </c>
      <c r="G64" s="30"/>
      <c r="H64" s="30"/>
      <c r="I64" s="30"/>
      <c r="J64" s="30"/>
      <c r="K64" s="33">
        <f t="shared" si="12"/>
        <v>540</v>
      </c>
      <c r="L64" s="33" t="s">
        <v>812</v>
      </c>
      <c r="M64" s="33"/>
      <c r="N64" s="33">
        <f t="shared" si="13"/>
        <v>539.99419999999998</v>
      </c>
      <c r="O64" s="33">
        <f t="shared" si="14"/>
        <v>2</v>
      </c>
      <c r="P64" s="33">
        <f t="shared" ca="1" si="15"/>
        <v>0</v>
      </c>
      <c r="Q64" s="34" t="s">
        <v>32</v>
      </c>
      <c r="R64" s="35">
        <f t="shared" si="16"/>
        <v>0</v>
      </c>
      <c r="S64" s="35">
        <f t="shared" si="17"/>
        <v>540.29390000000001</v>
      </c>
      <c r="T64" s="30">
        <v>273</v>
      </c>
      <c r="U64" s="30">
        <v>267</v>
      </c>
      <c r="V64" s="30"/>
      <c r="W64" s="30"/>
      <c r="X64" s="30"/>
      <c r="Y64" s="30"/>
      <c r="AE64" s="55"/>
      <c r="AF64" s="55"/>
      <c r="AI64" s="39"/>
      <c r="AJ64" s="39"/>
      <c r="AK64" s="39"/>
      <c r="AL64" s="49"/>
      <c r="AN64" s="1"/>
    </row>
    <row r="65" spans="1:40" s="27" customFormat="1" ht="15" x14ac:dyDescent="0.25">
      <c r="A65" s="1">
        <v>7</v>
      </c>
      <c r="B65" s="1">
        <v>7</v>
      </c>
      <c r="C65" s="58" t="s">
        <v>223</v>
      </c>
      <c r="D65" s="30" t="s">
        <v>157</v>
      </c>
      <c r="E65" s="30">
        <v>205</v>
      </c>
      <c r="F65" s="30">
        <v>202</v>
      </c>
      <c r="G65" s="30"/>
      <c r="H65" s="30"/>
      <c r="I65" s="30"/>
      <c r="J65" s="30"/>
      <c r="K65" s="33">
        <f t="shared" si="12"/>
        <v>407</v>
      </c>
      <c r="L65" s="33" t="s">
        <v>812</v>
      </c>
      <c r="M65" s="33"/>
      <c r="N65" s="33">
        <f t="shared" si="13"/>
        <v>406.9941</v>
      </c>
      <c r="O65" s="33">
        <f t="shared" si="14"/>
        <v>2</v>
      </c>
      <c r="P65" s="33">
        <f t="shared" ca="1" si="15"/>
        <v>0</v>
      </c>
      <c r="Q65" s="34" t="s">
        <v>32</v>
      </c>
      <c r="R65" s="35">
        <f t="shared" si="16"/>
        <v>0</v>
      </c>
      <c r="S65" s="35">
        <f t="shared" si="17"/>
        <v>407.21929999999998</v>
      </c>
      <c r="T65" s="30">
        <v>205</v>
      </c>
      <c r="U65" s="30">
        <v>202</v>
      </c>
      <c r="V65" s="30"/>
      <c r="W65" s="30"/>
      <c r="X65" s="30"/>
      <c r="Y65" s="30"/>
      <c r="AE65" s="55"/>
      <c r="AF65" s="55"/>
      <c r="AI65" s="39"/>
      <c r="AJ65" s="39"/>
      <c r="AK65" s="39"/>
      <c r="AL65" s="49"/>
      <c r="AN65" s="1"/>
    </row>
    <row r="66" spans="1:40" s="27" customFormat="1" ht="15" x14ac:dyDescent="0.25">
      <c r="A66" s="1">
        <v>8</v>
      </c>
      <c r="B66" s="1">
        <v>8</v>
      </c>
      <c r="C66" s="58" t="s">
        <v>259</v>
      </c>
      <c r="D66" s="30" t="s">
        <v>81</v>
      </c>
      <c r="E66" s="30">
        <v>159</v>
      </c>
      <c r="F66" s="30">
        <v>180</v>
      </c>
      <c r="G66" s="30"/>
      <c r="H66" s="30"/>
      <c r="I66" s="30"/>
      <c r="J66" s="30"/>
      <c r="K66" s="33">
        <f t="shared" si="12"/>
        <v>339</v>
      </c>
      <c r="L66" s="33" t="s">
        <v>812</v>
      </c>
      <c r="M66" s="33"/>
      <c r="N66" s="33">
        <f t="shared" si="13"/>
        <v>338.99400000000003</v>
      </c>
      <c r="O66" s="33">
        <f t="shared" si="14"/>
        <v>2</v>
      </c>
      <c r="P66" s="33">
        <f t="shared" ca="1" si="15"/>
        <v>0</v>
      </c>
      <c r="Q66" s="34" t="s">
        <v>32</v>
      </c>
      <c r="R66" s="35">
        <f t="shared" si="16"/>
        <v>0</v>
      </c>
      <c r="S66" s="35">
        <f t="shared" si="17"/>
        <v>339.18990000000002</v>
      </c>
      <c r="T66" s="30">
        <v>180</v>
      </c>
      <c r="U66" s="30">
        <v>159</v>
      </c>
      <c r="V66" s="30"/>
      <c r="W66" s="30"/>
      <c r="X66" s="30"/>
      <c r="Y66" s="30"/>
      <c r="AE66" s="55"/>
      <c r="AF66" s="55"/>
      <c r="AI66" s="39"/>
      <c r="AJ66" s="39"/>
      <c r="AK66" s="39"/>
      <c r="AL66" s="49"/>
      <c r="AN66" s="1"/>
    </row>
    <row r="67" spans="1:40" s="27" customFormat="1" ht="15" x14ac:dyDescent="0.25">
      <c r="A67" s="1">
        <v>9</v>
      </c>
      <c r="B67" s="1">
        <v>9</v>
      </c>
      <c r="C67" s="58" t="s">
        <v>354</v>
      </c>
      <c r="D67" s="30" t="s">
        <v>244</v>
      </c>
      <c r="E67" s="30">
        <v>147</v>
      </c>
      <c r="F67" s="30">
        <v>143</v>
      </c>
      <c r="G67" s="30"/>
      <c r="H67" s="30"/>
      <c r="I67" s="30"/>
      <c r="J67" s="30"/>
      <c r="K67" s="33">
        <f t="shared" si="12"/>
        <v>290</v>
      </c>
      <c r="L67" s="33" t="s">
        <v>812</v>
      </c>
      <c r="M67" s="33"/>
      <c r="N67" s="33">
        <f t="shared" si="13"/>
        <v>289.9939</v>
      </c>
      <c r="O67" s="33">
        <f t="shared" si="14"/>
        <v>2</v>
      </c>
      <c r="P67" s="33">
        <f t="shared" ca="1" si="15"/>
        <v>0</v>
      </c>
      <c r="Q67" s="34" t="s">
        <v>32</v>
      </c>
      <c r="R67" s="35">
        <f t="shared" si="16"/>
        <v>0</v>
      </c>
      <c r="S67" s="35">
        <f t="shared" si="17"/>
        <v>290.15519999999998</v>
      </c>
      <c r="T67" s="30">
        <v>147</v>
      </c>
      <c r="U67" s="30">
        <v>143</v>
      </c>
      <c r="V67" s="30"/>
      <c r="W67" s="30"/>
      <c r="X67" s="30"/>
      <c r="Y67" s="30"/>
      <c r="AE67" s="55"/>
      <c r="AF67" s="55"/>
      <c r="AI67" s="39"/>
      <c r="AJ67" s="39"/>
      <c r="AK67" s="39"/>
      <c r="AL67" s="49"/>
      <c r="AN67" s="1"/>
    </row>
    <row r="68" spans="1:40" s="27" customFormat="1" ht="15" x14ac:dyDescent="0.25">
      <c r="A68" s="1">
        <v>10</v>
      </c>
      <c r="B68" s="1">
        <v>10</v>
      </c>
      <c r="C68" s="58" t="s">
        <v>502</v>
      </c>
      <c r="D68" s="30" t="s">
        <v>31</v>
      </c>
      <c r="E68" s="30">
        <v>282</v>
      </c>
      <c r="F68" s="30"/>
      <c r="G68" s="30"/>
      <c r="H68" s="30"/>
      <c r="I68" s="30"/>
      <c r="J68" s="30"/>
      <c r="K68" s="33">
        <f t="shared" si="12"/>
        <v>282</v>
      </c>
      <c r="L68" s="33" t="s">
        <v>812</v>
      </c>
      <c r="M68" s="33"/>
      <c r="N68" s="33">
        <f t="shared" si="13"/>
        <v>281.99380000000002</v>
      </c>
      <c r="O68" s="33">
        <f t="shared" si="14"/>
        <v>1</v>
      </c>
      <c r="P68" s="33">
        <f t="shared" ca="1" si="15"/>
        <v>0</v>
      </c>
      <c r="Q68" s="34" t="s">
        <v>32</v>
      </c>
      <c r="R68" s="35">
        <f t="shared" si="16"/>
        <v>0</v>
      </c>
      <c r="S68" s="35">
        <f t="shared" si="17"/>
        <v>282.2758</v>
      </c>
      <c r="T68" s="30">
        <v>282</v>
      </c>
      <c r="U68" s="30"/>
      <c r="V68" s="30"/>
      <c r="W68" s="30"/>
      <c r="X68" s="30"/>
      <c r="Y68" s="30"/>
      <c r="AE68" s="55"/>
      <c r="AF68" s="55"/>
      <c r="AI68" s="39"/>
      <c r="AJ68" s="39"/>
      <c r="AK68" s="39"/>
      <c r="AL68" s="49"/>
      <c r="AN68" s="1"/>
    </row>
    <row r="69" spans="1:40" s="27" customFormat="1" ht="15" x14ac:dyDescent="0.25">
      <c r="A69" s="1">
        <v>11</v>
      </c>
      <c r="B69" s="1">
        <v>11</v>
      </c>
      <c r="C69" s="58" t="s">
        <v>503</v>
      </c>
      <c r="D69" s="30" t="s">
        <v>19</v>
      </c>
      <c r="E69" s="30">
        <v>281</v>
      </c>
      <c r="F69" s="30"/>
      <c r="G69" s="30"/>
      <c r="H69" s="30"/>
      <c r="I69" s="30"/>
      <c r="J69" s="30"/>
      <c r="K69" s="33">
        <f t="shared" si="12"/>
        <v>281</v>
      </c>
      <c r="L69" s="33" t="s">
        <v>812</v>
      </c>
      <c r="M69" s="33"/>
      <c r="N69" s="33">
        <f t="shared" si="13"/>
        <v>280.99369999999999</v>
      </c>
      <c r="O69" s="33">
        <f t="shared" si="14"/>
        <v>1</v>
      </c>
      <c r="P69" s="33">
        <f t="shared" ca="1" si="15"/>
        <v>0</v>
      </c>
      <c r="Q69" s="34" t="s">
        <v>32</v>
      </c>
      <c r="R69" s="35">
        <f t="shared" si="16"/>
        <v>0</v>
      </c>
      <c r="S69" s="35">
        <f t="shared" si="17"/>
        <v>281.2747</v>
      </c>
      <c r="T69" s="30">
        <v>281</v>
      </c>
      <c r="U69" s="30"/>
      <c r="V69" s="30"/>
      <c r="W69" s="30"/>
      <c r="X69" s="30"/>
      <c r="Y69" s="30"/>
      <c r="AE69" s="55"/>
      <c r="AF69" s="55"/>
      <c r="AI69" s="39"/>
      <c r="AJ69" s="39"/>
      <c r="AK69" s="39"/>
      <c r="AL69" s="49"/>
      <c r="AN69" s="1"/>
    </row>
    <row r="70" spans="1:40" s="27" customFormat="1" ht="15" x14ac:dyDescent="0.25">
      <c r="A70" s="1">
        <v>12</v>
      </c>
      <c r="B70" s="1">
        <v>12</v>
      </c>
      <c r="C70" s="58" t="s">
        <v>504</v>
      </c>
      <c r="D70" s="30" t="s">
        <v>87</v>
      </c>
      <c r="E70" s="30">
        <v>274</v>
      </c>
      <c r="F70" s="30"/>
      <c r="G70" s="30"/>
      <c r="H70" s="30"/>
      <c r="I70" s="30"/>
      <c r="J70" s="30"/>
      <c r="K70" s="33">
        <f t="shared" si="12"/>
        <v>274</v>
      </c>
      <c r="L70" s="33" t="s">
        <v>812</v>
      </c>
      <c r="M70" s="33"/>
      <c r="N70" s="33">
        <f t="shared" si="13"/>
        <v>273.99360000000001</v>
      </c>
      <c r="O70" s="33">
        <f t="shared" si="14"/>
        <v>1</v>
      </c>
      <c r="P70" s="33">
        <f t="shared" ca="1" si="15"/>
        <v>0</v>
      </c>
      <c r="Q70" s="34" t="s">
        <v>32</v>
      </c>
      <c r="R70" s="35">
        <f t="shared" si="16"/>
        <v>0</v>
      </c>
      <c r="S70" s="35">
        <f t="shared" si="17"/>
        <v>274.26760000000002</v>
      </c>
      <c r="T70" s="30">
        <v>274</v>
      </c>
      <c r="U70" s="30"/>
      <c r="V70" s="30"/>
      <c r="W70" s="30"/>
      <c r="X70" s="30"/>
      <c r="Y70" s="30"/>
      <c r="AE70" s="55"/>
      <c r="AF70" s="55"/>
      <c r="AI70" s="39"/>
      <c r="AJ70" s="39"/>
      <c r="AK70" s="39"/>
      <c r="AL70" s="49"/>
      <c r="AN70" s="1"/>
    </row>
    <row r="71" spans="1:40" s="27" customFormat="1" ht="15" x14ac:dyDescent="0.25">
      <c r="A71" s="1">
        <v>13</v>
      </c>
      <c r="B71" s="1">
        <v>13</v>
      </c>
      <c r="C71" s="58" t="s">
        <v>505</v>
      </c>
      <c r="D71" s="30" t="s">
        <v>43</v>
      </c>
      <c r="E71" s="30">
        <v>266</v>
      </c>
      <c r="F71" s="30"/>
      <c r="G71" s="30"/>
      <c r="H71" s="30"/>
      <c r="I71" s="30"/>
      <c r="J71" s="30"/>
      <c r="K71" s="33">
        <f t="shared" si="12"/>
        <v>266</v>
      </c>
      <c r="L71" s="33" t="s">
        <v>812</v>
      </c>
      <c r="M71" s="33"/>
      <c r="N71" s="33">
        <f t="shared" si="13"/>
        <v>265.99349999999998</v>
      </c>
      <c r="O71" s="33">
        <f t="shared" si="14"/>
        <v>1</v>
      </c>
      <c r="P71" s="33">
        <f t="shared" ca="1" si="15"/>
        <v>0</v>
      </c>
      <c r="Q71" s="34" t="s">
        <v>32</v>
      </c>
      <c r="R71" s="35">
        <f t="shared" si="16"/>
        <v>0</v>
      </c>
      <c r="S71" s="35">
        <f t="shared" si="17"/>
        <v>266.2595</v>
      </c>
      <c r="T71" s="30">
        <v>266</v>
      </c>
      <c r="U71" s="30"/>
      <c r="V71" s="30"/>
      <c r="W71" s="30"/>
      <c r="X71" s="30"/>
      <c r="Y71" s="30"/>
      <c r="AE71" s="55"/>
      <c r="AF71" s="55"/>
      <c r="AI71" s="39"/>
      <c r="AJ71" s="39"/>
      <c r="AK71" s="39"/>
      <c r="AL71" s="49"/>
      <c r="AN71" s="1"/>
    </row>
    <row r="72" spans="1:40" s="27" customFormat="1" ht="15" x14ac:dyDescent="0.25">
      <c r="A72" s="1">
        <v>14</v>
      </c>
      <c r="B72" s="1">
        <v>14</v>
      </c>
      <c r="C72" s="58" t="s">
        <v>506</v>
      </c>
      <c r="D72" s="30" t="s">
        <v>31</v>
      </c>
      <c r="E72" s="30">
        <v>265</v>
      </c>
      <c r="F72" s="30"/>
      <c r="G72" s="30"/>
      <c r="H72" s="30"/>
      <c r="I72" s="30"/>
      <c r="J72" s="30"/>
      <c r="K72" s="33">
        <f t="shared" si="12"/>
        <v>265</v>
      </c>
      <c r="L72" s="33" t="s">
        <v>812</v>
      </c>
      <c r="M72" s="33"/>
      <c r="N72" s="33">
        <f t="shared" si="13"/>
        <v>264.99340000000001</v>
      </c>
      <c r="O72" s="33">
        <f t="shared" si="14"/>
        <v>1</v>
      </c>
      <c r="P72" s="33">
        <f t="shared" ca="1" si="15"/>
        <v>0</v>
      </c>
      <c r="Q72" s="34" t="s">
        <v>32</v>
      </c>
      <c r="R72" s="35">
        <f t="shared" si="16"/>
        <v>0</v>
      </c>
      <c r="S72" s="35">
        <f t="shared" si="17"/>
        <v>265.25839999999999</v>
      </c>
      <c r="T72" s="30">
        <v>265</v>
      </c>
      <c r="U72" s="30"/>
      <c r="V72" s="30"/>
      <c r="W72" s="30"/>
      <c r="X72" s="30"/>
      <c r="Y72" s="30"/>
      <c r="AE72" s="55"/>
      <c r="AF72" s="55"/>
      <c r="AI72" s="39"/>
      <c r="AJ72" s="39"/>
      <c r="AK72" s="39"/>
      <c r="AL72" s="49"/>
      <c r="AN72" s="1"/>
    </row>
    <row r="73" spans="1:40" s="27" customFormat="1" ht="15" x14ac:dyDescent="0.25">
      <c r="A73" s="1">
        <v>15</v>
      </c>
      <c r="B73" s="1">
        <v>15</v>
      </c>
      <c r="C73" s="58" t="s">
        <v>507</v>
      </c>
      <c r="D73" s="30" t="s">
        <v>71</v>
      </c>
      <c r="E73" s="30">
        <v>254</v>
      </c>
      <c r="F73" s="30"/>
      <c r="G73" s="30"/>
      <c r="H73" s="30"/>
      <c r="I73" s="30"/>
      <c r="J73" s="30"/>
      <c r="K73" s="33">
        <f t="shared" si="12"/>
        <v>254</v>
      </c>
      <c r="L73" s="33" t="s">
        <v>812</v>
      </c>
      <c r="M73" s="33"/>
      <c r="N73" s="33">
        <f t="shared" si="13"/>
        <v>253.9933</v>
      </c>
      <c r="O73" s="33">
        <f t="shared" si="14"/>
        <v>1</v>
      </c>
      <c r="P73" s="33">
        <f t="shared" ca="1" si="15"/>
        <v>0</v>
      </c>
      <c r="Q73" s="34" t="s">
        <v>32</v>
      </c>
      <c r="R73" s="35">
        <f t="shared" si="16"/>
        <v>0</v>
      </c>
      <c r="S73" s="35">
        <f t="shared" si="17"/>
        <v>254.2473</v>
      </c>
      <c r="T73" s="30">
        <v>254</v>
      </c>
      <c r="U73" s="30"/>
      <c r="V73" s="30"/>
      <c r="W73" s="30"/>
      <c r="X73" s="30"/>
      <c r="Y73" s="30"/>
      <c r="AE73" s="55"/>
      <c r="AF73" s="55"/>
      <c r="AI73" s="39"/>
      <c r="AJ73" s="39"/>
      <c r="AK73" s="39"/>
      <c r="AL73" s="49"/>
      <c r="AN73" s="1"/>
    </row>
    <row r="74" spans="1:40" s="27" customFormat="1" ht="15" x14ac:dyDescent="0.25">
      <c r="A74" s="1">
        <v>16</v>
      </c>
      <c r="B74" s="1">
        <v>16</v>
      </c>
      <c r="C74" s="58" t="s">
        <v>508</v>
      </c>
      <c r="D74" s="30" t="s">
        <v>163</v>
      </c>
      <c r="E74" s="30">
        <v>252</v>
      </c>
      <c r="F74" s="30"/>
      <c r="G74" s="30"/>
      <c r="H74" s="30"/>
      <c r="I74" s="30"/>
      <c r="J74" s="30"/>
      <c r="K74" s="33">
        <f t="shared" si="12"/>
        <v>252</v>
      </c>
      <c r="L74" s="33" t="s">
        <v>812</v>
      </c>
      <c r="M74" s="33"/>
      <c r="N74" s="33">
        <f t="shared" si="13"/>
        <v>251.9932</v>
      </c>
      <c r="O74" s="33">
        <f t="shared" si="14"/>
        <v>1</v>
      </c>
      <c r="P74" s="33">
        <f t="shared" ca="1" si="15"/>
        <v>0</v>
      </c>
      <c r="Q74" s="34" t="s">
        <v>32</v>
      </c>
      <c r="R74" s="35">
        <f t="shared" si="16"/>
        <v>0</v>
      </c>
      <c r="S74" s="35">
        <f t="shared" si="17"/>
        <v>252.24520000000001</v>
      </c>
      <c r="T74" s="30">
        <v>252</v>
      </c>
      <c r="U74" s="30"/>
      <c r="V74" s="30"/>
      <c r="W74" s="30"/>
      <c r="X74" s="30"/>
      <c r="Y74" s="30"/>
      <c r="AE74" s="55"/>
      <c r="AF74" s="55"/>
      <c r="AI74" s="39"/>
      <c r="AJ74" s="39"/>
      <c r="AK74" s="39"/>
      <c r="AL74" s="49"/>
      <c r="AN74" s="1"/>
    </row>
    <row r="75" spans="1:40" s="27" customFormat="1" ht="15" x14ac:dyDescent="0.25">
      <c r="A75" s="1">
        <v>17</v>
      </c>
      <c r="B75" s="1">
        <v>17</v>
      </c>
      <c r="C75" s="58" t="s">
        <v>509</v>
      </c>
      <c r="D75" s="30" t="s">
        <v>24</v>
      </c>
      <c r="E75" s="30">
        <v>248</v>
      </c>
      <c r="F75" s="30"/>
      <c r="G75" s="30"/>
      <c r="H75" s="30"/>
      <c r="I75" s="30"/>
      <c r="J75" s="30"/>
      <c r="K75" s="33">
        <f t="shared" si="12"/>
        <v>248</v>
      </c>
      <c r="L75" s="33" t="s">
        <v>812</v>
      </c>
      <c r="M75" s="33"/>
      <c r="N75" s="33">
        <f t="shared" si="13"/>
        <v>247.9931</v>
      </c>
      <c r="O75" s="33">
        <f t="shared" si="14"/>
        <v>1</v>
      </c>
      <c r="P75" s="33">
        <f t="shared" ca="1" si="15"/>
        <v>0</v>
      </c>
      <c r="Q75" s="34" t="s">
        <v>32</v>
      </c>
      <c r="R75" s="35">
        <f t="shared" si="16"/>
        <v>0</v>
      </c>
      <c r="S75" s="35">
        <f t="shared" si="17"/>
        <v>248.24109999999999</v>
      </c>
      <c r="T75" s="30">
        <v>248</v>
      </c>
      <c r="U75" s="30"/>
      <c r="V75" s="30"/>
      <c r="W75" s="30"/>
      <c r="X75" s="30"/>
      <c r="Y75" s="30"/>
      <c r="AE75" s="55"/>
      <c r="AF75" s="55"/>
      <c r="AI75" s="39"/>
      <c r="AJ75" s="39"/>
      <c r="AK75" s="39"/>
      <c r="AL75" s="49"/>
      <c r="AN75" s="1"/>
    </row>
    <row r="76" spans="1:40" s="27" customFormat="1" ht="15" x14ac:dyDescent="0.25">
      <c r="A76" s="1">
        <v>18</v>
      </c>
      <c r="B76" s="1">
        <v>18</v>
      </c>
      <c r="C76" s="58" t="s">
        <v>510</v>
      </c>
      <c r="D76" s="30" t="s">
        <v>40</v>
      </c>
      <c r="E76" s="30">
        <v>247</v>
      </c>
      <c r="F76" s="30"/>
      <c r="G76" s="30"/>
      <c r="H76" s="30"/>
      <c r="I76" s="30"/>
      <c r="J76" s="30"/>
      <c r="K76" s="33">
        <f t="shared" si="12"/>
        <v>247</v>
      </c>
      <c r="L76" s="33" t="s">
        <v>812</v>
      </c>
      <c r="M76" s="33"/>
      <c r="N76" s="33">
        <f t="shared" si="13"/>
        <v>246.99299999999999</v>
      </c>
      <c r="O76" s="33">
        <f t="shared" si="14"/>
        <v>1</v>
      </c>
      <c r="P76" s="33">
        <f t="shared" ca="1" si="15"/>
        <v>0</v>
      </c>
      <c r="Q76" s="34" t="s">
        <v>32</v>
      </c>
      <c r="R76" s="35">
        <f t="shared" si="16"/>
        <v>0</v>
      </c>
      <c r="S76" s="35">
        <f t="shared" si="17"/>
        <v>247.24</v>
      </c>
      <c r="T76" s="30">
        <v>247</v>
      </c>
      <c r="U76" s="30"/>
      <c r="V76" s="30"/>
      <c r="W76" s="30"/>
      <c r="X76" s="30"/>
      <c r="Y76" s="30"/>
      <c r="AE76" s="55"/>
      <c r="AF76" s="55"/>
      <c r="AI76" s="39"/>
      <c r="AJ76" s="39"/>
      <c r="AK76" s="39"/>
      <c r="AL76" s="49"/>
      <c r="AN76" s="1"/>
    </row>
    <row r="77" spans="1:40" s="27" customFormat="1" ht="15" x14ac:dyDescent="0.25">
      <c r="A77" s="1">
        <v>19</v>
      </c>
      <c r="B77" s="1">
        <v>19</v>
      </c>
      <c r="C77" s="58" t="s">
        <v>166</v>
      </c>
      <c r="D77" s="30" t="s">
        <v>71</v>
      </c>
      <c r="E77" s="30"/>
      <c r="F77" s="30">
        <v>237</v>
      </c>
      <c r="G77" s="30"/>
      <c r="H77" s="30"/>
      <c r="I77" s="30"/>
      <c r="J77" s="30"/>
      <c r="K77" s="33">
        <f t="shared" si="12"/>
        <v>237</v>
      </c>
      <c r="L77" s="33" t="s">
        <v>812</v>
      </c>
      <c r="M77" s="33"/>
      <c r="N77" s="33">
        <f t="shared" si="13"/>
        <v>236.99289999999999</v>
      </c>
      <c r="O77" s="33">
        <f t="shared" si="14"/>
        <v>1</v>
      </c>
      <c r="P77" s="33" t="str">
        <f t="shared" ca="1" si="15"/>
        <v>Y</v>
      </c>
      <c r="Q77" s="34" t="s">
        <v>32</v>
      </c>
      <c r="R77" s="35">
        <f t="shared" si="16"/>
        <v>0</v>
      </c>
      <c r="S77" s="35">
        <f t="shared" si="17"/>
        <v>237.22989999999999</v>
      </c>
      <c r="T77" s="30">
        <v>237</v>
      </c>
      <c r="U77" s="30"/>
      <c r="V77" s="30"/>
      <c r="W77" s="30"/>
      <c r="X77" s="30"/>
      <c r="Y77" s="30"/>
      <c r="AE77" s="55"/>
      <c r="AF77" s="55"/>
      <c r="AI77" s="39"/>
      <c r="AJ77" s="39"/>
      <c r="AK77" s="39"/>
      <c r="AL77" s="49"/>
      <c r="AN77" s="1"/>
    </row>
    <row r="78" spans="1:40" s="27" customFormat="1" ht="15" x14ac:dyDescent="0.25">
      <c r="A78" s="1">
        <v>20</v>
      </c>
      <c r="B78" s="1">
        <v>20</v>
      </c>
      <c r="C78" s="58" t="s">
        <v>191</v>
      </c>
      <c r="D78" s="30" t="s">
        <v>40</v>
      </c>
      <c r="E78" s="30"/>
      <c r="F78" s="30">
        <v>221</v>
      </c>
      <c r="G78" s="30"/>
      <c r="H78" s="30"/>
      <c r="I78" s="30"/>
      <c r="J78" s="30"/>
      <c r="K78" s="33">
        <f t="shared" si="12"/>
        <v>221</v>
      </c>
      <c r="L78" s="33" t="s">
        <v>812</v>
      </c>
      <c r="M78" s="33"/>
      <c r="N78" s="33">
        <f t="shared" si="13"/>
        <v>220.99279999999999</v>
      </c>
      <c r="O78" s="33">
        <f t="shared" si="14"/>
        <v>1</v>
      </c>
      <c r="P78" s="33" t="str">
        <f t="shared" ca="1" si="15"/>
        <v>Y</v>
      </c>
      <c r="Q78" s="34" t="s">
        <v>32</v>
      </c>
      <c r="R78" s="35">
        <f t="shared" si="16"/>
        <v>0</v>
      </c>
      <c r="S78" s="35">
        <f t="shared" si="17"/>
        <v>221.21379999999999</v>
      </c>
      <c r="T78" s="30">
        <v>221</v>
      </c>
      <c r="U78" s="30"/>
      <c r="V78" s="30"/>
      <c r="W78" s="30"/>
      <c r="X78" s="30"/>
      <c r="Y78" s="30"/>
      <c r="AE78" s="55"/>
      <c r="AF78" s="55"/>
      <c r="AI78" s="39"/>
      <c r="AJ78" s="39"/>
      <c r="AK78" s="39"/>
      <c r="AL78" s="49"/>
      <c r="AN78" s="1"/>
    </row>
    <row r="79" spans="1:40" s="27" customFormat="1" ht="15" x14ac:dyDescent="0.25">
      <c r="A79" s="1">
        <v>21</v>
      </c>
      <c r="B79" s="1">
        <v>21</v>
      </c>
      <c r="C79" s="58" t="s">
        <v>212</v>
      </c>
      <c r="D79" s="30" t="s">
        <v>87</v>
      </c>
      <c r="E79" s="30"/>
      <c r="F79" s="30">
        <v>210</v>
      </c>
      <c r="G79" s="30"/>
      <c r="H79" s="30"/>
      <c r="I79" s="30"/>
      <c r="J79" s="30"/>
      <c r="K79" s="33">
        <f t="shared" si="12"/>
        <v>210</v>
      </c>
      <c r="L79" s="33" t="s">
        <v>812</v>
      </c>
      <c r="M79" s="33"/>
      <c r="N79" s="33">
        <f t="shared" si="13"/>
        <v>209.99270000000001</v>
      </c>
      <c r="O79" s="33">
        <f t="shared" si="14"/>
        <v>1</v>
      </c>
      <c r="P79" s="33" t="str">
        <f t="shared" ca="1" si="15"/>
        <v>Y</v>
      </c>
      <c r="Q79" s="34" t="s">
        <v>32</v>
      </c>
      <c r="R79" s="35">
        <f t="shared" si="16"/>
        <v>0</v>
      </c>
      <c r="S79" s="35">
        <f t="shared" si="17"/>
        <v>210.20270000000002</v>
      </c>
      <c r="T79" s="30">
        <v>210</v>
      </c>
      <c r="U79" s="30"/>
      <c r="V79" s="30"/>
      <c r="W79" s="30"/>
      <c r="X79" s="30"/>
      <c r="Y79" s="30"/>
      <c r="AE79" s="55"/>
      <c r="AF79" s="55"/>
      <c r="AI79" s="39"/>
      <c r="AJ79" s="39"/>
      <c r="AK79" s="39"/>
      <c r="AL79" s="49"/>
      <c r="AN79" s="1"/>
    </row>
    <row r="80" spans="1:40" s="27" customFormat="1" ht="15" x14ac:dyDescent="0.25">
      <c r="A80" s="1">
        <v>22</v>
      </c>
      <c r="B80" s="1">
        <v>22</v>
      </c>
      <c r="C80" s="58" t="s">
        <v>215</v>
      </c>
      <c r="D80" s="30" t="s">
        <v>40</v>
      </c>
      <c r="E80" s="30"/>
      <c r="F80" s="30">
        <v>207</v>
      </c>
      <c r="G80" s="30"/>
      <c r="H80" s="30"/>
      <c r="I80" s="30"/>
      <c r="J80" s="30"/>
      <c r="K80" s="33">
        <f t="shared" si="12"/>
        <v>207</v>
      </c>
      <c r="L80" s="33" t="s">
        <v>812</v>
      </c>
      <c r="M80" s="33"/>
      <c r="N80" s="33">
        <f t="shared" si="13"/>
        <v>206.99260000000001</v>
      </c>
      <c r="O80" s="33">
        <f t="shared" si="14"/>
        <v>1</v>
      </c>
      <c r="P80" s="33" t="str">
        <f t="shared" ca="1" si="15"/>
        <v>Y</v>
      </c>
      <c r="Q80" s="34" t="s">
        <v>32</v>
      </c>
      <c r="R80" s="35">
        <f t="shared" si="16"/>
        <v>0</v>
      </c>
      <c r="S80" s="35">
        <f t="shared" si="17"/>
        <v>207.1996</v>
      </c>
      <c r="T80" s="30">
        <v>207</v>
      </c>
      <c r="U80" s="30"/>
      <c r="V80" s="30"/>
      <c r="W80" s="30"/>
      <c r="X80" s="30"/>
      <c r="Y80" s="30"/>
      <c r="AE80" s="55"/>
      <c r="AF80" s="55"/>
      <c r="AI80" s="39"/>
      <c r="AJ80" s="39"/>
      <c r="AK80" s="39"/>
      <c r="AL80" s="49"/>
      <c r="AN80" s="1"/>
    </row>
    <row r="81" spans="1:40" s="27" customFormat="1" ht="15" x14ac:dyDescent="0.25">
      <c r="A81" s="1">
        <v>23</v>
      </c>
      <c r="B81" s="1">
        <v>23</v>
      </c>
      <c r="C81" s="58" t="s">
        <v>511</v>
      </c>
      <c r="D81" s="30" t="s">
        <v>36</v>
      </c>
      <c r="E81" s="30">
        <v>195</v>
      </c>
      <c r="F81" s="30"/>
      <c r="G81" s="30"/>
      <c r="H81" s="30"/>
      <c r="I81" s="30"/>
      <c r="J81" s="30"/>
      <c r="K81" s="33">
        <f t="shared" si="12"/>
        <v>195</v>
      </c>
      <c r="L81" s="33" t="s">
        <v>812</v>
      </c>
      <c r="M81" s="33"/>
      <c r="N81" s="33">
        <f t="shared" si="13"/>
        <v>194.99250000000001</v>
      </c>
      <c r="O81" s="33">
        <f t="shared" si="14"/>
        <v>1</v>
      </c>
      <c r="P81" s="33">
        <f t="shared" ca="1" si="15"/>
        <v>0</v>
      </c>
      <c r="Q81" s="34" t="s">
        <v>32</v>
      </c>
      <c r="R81" s="35">
        <f t="shared" si="16"/>
        <v>0</v>
      </c>
      <c r="S81" s="35">
        <f t="shared" si="17"/>
        <v>195.1875</v>
      </c>
      <c r="T81" s="30">
        <v>195</v>
      </c>
      <c r="U81" s="30"/>
      <c r="V81" s="30"/>
      <c r="W81" s="30"/>
      <c r="X81" s="30"/>
      <c r="Y81" s="30"/>
      <c r="AE81" s="55"/>
      <c r="AF81" s="55"/>
      <c r="AI81" s="39"/>
      <c r="AJ81" s="39"/>
      <c r="AK81" s="39"/>
      <c r="AL81" s="49"/>
      <c r="AN81" s="1"/>
    </row>
    <row r="82" spans="1:40" s="27" customFormat="1" ht="15" x14ac:dyDescent="0.25">
      <c r="A82" s="1">
        <v>24</v>
      </c>
      <c r="B82" s="1">
        <v>24</v>
      </c>
      <c r="C82" s="58" t="s">
        <v>512</v>
      </c>
      <c r="D82" s="30" t="s">
        <v>77</v>
      </c>
      <c r="E82" s="30">
        <v>189</v>
      </c>
      <c r="F82" s="30"/>
      <c r="G82" s="30"/>
      <c r="H82" s="30"/>
      <c r="I82" s="30"/>
      <c r="J82" s="30"/>
      <c r="K82" s="33">
        <f t="shared" si="12"/>
        <v>189</v>
      </c>
      <c r="L82" s="33" t="s">
        <v>812</v>
      </c>
      <c r="M82" s="33"/>
      <c r="N82" s="33">
        <f t="shared" si="13"/>
        <v>188.9924</v>
      </c>
      <c r="O82" s="33">
        <f t="shared" si="14"/>
        <v>1</v>
      </c>
      <c r="P82" s="33">
        <f t="shared" ca="1" si="15"/>
        <v>0</v>
      </c>
      <c r="Q82" s="34" t="s">
        <v>32</v>
      </c>
      <c r="R82" s="35">
        <f t="shared" si="16"/>
        <v>0</v>
      </c>
      <c r="S82" s="35">
        <f t="shared" si="17"/>
        <v>189.1814</v>
      </c>
      <c r="T82" s="30">
        <v>189</v>
      </c>
      <c r="U82" s="30"/>
      <c r="V82" s="30"/>
      <c r="W82" s="30"/>
      <c r="X82" s="30"/>
      <c r="Y82" s="30"/>
      <c r="AE82" s="55"/>
      <c r="AF82" s="55"/>
      <c r="AI82" s="39"/>
      <c r="AJ82" s="39"/>
      <c r="AK82" s="39"/>
      <c r="AL82" s="49"/>
      <c r="AN82" s="1"/>
    </row>
    <row r="83" spans="1:40" s="27" customFormat="1" ht="15" x14ac:dyDescent="0.25">
      <c r="A83" s="1">
        <v>25</v>
      </c>
      <c r="B83" s="1">
        <v>25</v>
      </c>
      <c r="C83" s="58" t="s">
        <v>256</v>
      </c>
      <c r="D83" s="30" t="s">
        <v>43</v>
      </c>
      <c r="E83" s="30"/>
      <c r="F83" s="30">
        <v>183</v>
      </c>
      <c r="G83" s="30"/>
      <c r="H83" s="30"/>
      <c r="I83" s="30"/>
      <c r="J83" s="30"/>
      <c r="K83" s="33">
        <f t="shared" si="12"/>
        <v>183</v>
      </c>
      <c r="L83" s="33" t="s">
        <v>812</v>
      </c>
      <c r="M83" s="33"/>
      <c r="N83" s="33">
        <f t="shared" si="13"/>
        <v>182.9923</v>
      </c>
      <c r="O83" s="33">
        <f t="shared" si="14"/>
        <v>1</v>
      </c>
      <c r="P83" s="33" t="str">
        <f t="shared" ca="1" si="15"/>
        <v>Y</v>
      </c>
      <c r="Q83" s="34" t="s">
        <v>32</v>
      </c>
      <c r="R83" s="35">
        <f t="shared" si="16"/>
        <v>0</v>
      </c>
      <c r="S83" s="35">
        <f t="shared" si="17"/>
        <v>183.17529999999999</v>
      </c>
      <c r="T83" s="30">
        <v>183</v>
      </c>
      <c r="U83" s="30"/>
      <c r="V83" s="30"/>
      <c r="W83" s="30"/>
      <c r="X83" s="30"/>
      <c r="Y83" s="30"/>
      <c r="AE83" s="55"/>
      <c r="AF83" s="55"/>
      <c r="AI83" s="39"/>
      <c r="AJ83" s="39"/>
      <c r="AK83" s="39"/>
      <c r="AL83" s="49"/>
      <c r="AN83" s="1"/>
    </row>
    <row r="84" spans="1:40" s="27" customFormat="1" ht="15" x14ac:dyDescent="0.25">
      <c r="A84" s="1">
        <v>26</v>
      </c>
      <c r="B84" s="1">
        <v>26</v>
      </c>
      <c r="C84" s="58" t="s">
        <v>513</v>
      </c>
      <c r="D84" s="30" t="s">
        <v>87</v>
      </c>
      <c r="E84" s="30">
        <v>182</v>
      </c>
      <c r="F84" s="30"/>
      <c r="G84" s="30"/>
      <c r="H84" s="30"/>
      <c r="I84" s="30"/>
      <c r="J84" s="30"/>
      <c r="K84" s="33">
        <f t="shared" si="12"/>
        <v>182</v>
      </c>
      <c r="L84" s="33" t="s">
        <v>812</v>
      </c>
      <c r="M84" s="33"/>
      <c r="N84" s="33">
        <f t="shared" si="13"/>
        <v>181.9922</v>
      </c>
      <c r="O84" s="33">
        <f t="shared" si="14"/>
        <v>1</v>
      </c>
      <c r="P84" s="33">
        <f t="shared" ca="1" si="15"/>
        <v>0</v>
      </c>
      <c r="Q84" s="34" t="s">
        <v>32</v>
      </c>
      <c r="R84" s="35">
        <f t="shared" si="16"/>
        <v>0</v>
      </c>
      <c r="S84" s="35">
        <f t="shared" si="17"/>
        <v>182.17419999999998</v>
      </c>
      <c r="T84" s="30">
        <v>182</v>
      </c>
      <c r="U84" s="30"/>
      <c r="V84" s="30"/>
      <c r="W84" s="30"/>
      <c r="X84" s="30"/>
      <c r="Y84" s="30"/>
      <c r="AE84" s="55"/>
      <c r="AF84" s="55"/>
      <c r="AI84" s="39"/>
      <c r="AJ84" s="39"/>
      <c r="AK84" s="39"/>
      <c r="AL84" s="49"/>
      <c r="AN84" s="1"/>
    </row>
    <row r="85" spans="1:40" s="27" customFormat="1" ht="15" x14ac:dyDescent="0.25">
      <c r="A85" s="1">
        <v>27</v>
      </c>
      <c r="B85" s="1">
        <v>27</v>
      </c>
      <c r="C85" s="58" t="s">
        <v>264</v>
      </c>
      <c r="D85" s="30" t="s">
        <v>43</v>
      </c>
      <c r="E85" s="30"/>
      <c r="F85" s="30">
        <v>177</v>
      </c>
      <c r="G85" s="30"/>
      <c r="H85" s="30"/>
      <c r="I85" s="30"/>
      <c r="J85" s="30"/>
      <c r="K85" s="33">
        <f t="shared" si="12"/>
        <v>177</v>
      </c>
      <c r="L85" s="33" t="s">
        <v>812</v>
      </c>
      <c r="M85" s="33"/>
      <c r="N85" s="33">
        <f t="shared" si="13"/>
        <v>176.99209999999999</v>
      </c>
      <c r="O85" s="33">
        <f t="shared" si="14"/>
        <v>1</v>
      </c>
      <c r="P85" s="33" t="str">
        <f t="shared" ca="1" si="15"/>
        <v>Y</v>
      </c>
      <c r="Q85" s="34" t="s">
        <v>32</v>
      </c>
      <c r="R85" s="35">
        <f t="shared" si="16"/>
        <v>0</v>
      </c>
      <c r="S85" s="35">
        <f t="shared" si="17"/>
        <v>177.16909999999999</v>
      </c>
      <c r="T85" s="30">
        <v>177</v>
      </c>
      <c r="U85" s="30"/>
      <c r="V85" s="30"/>
      <c r="W85" s="30"/>
      <c r="X85" s="30"/>
      <c r="Y85" s="30"/>
      <c r="AE85" s="55"/>
      <c r="AF85" s="55"/>
      <c r="AI85" s="39"/>
      <c r="AJ85" s="39"/>
      <c r="AK85" s="39"/>
      <c r="AL85" s="49"/>
      <c r="AN85" s="1"/>
    </row>
    <row r="86" spans="1:40" s="27" customFormat="1" ht="15" x14ac:dyDescent="0.25">
      <c r="A86" s="1">
        <v>28</v>
      </c>
      <c r="B86" s="1">
        <v>28</v>
      </c>
      <c r="C86" s="58" t="s">
        <v>294</v>
      </c>
      <c r="D86" s="30" t="s">
        <v>31</v>
      </c>
      <c r="E86" s="30"/>
      <c r="F86" s="30">
        <v>161</v>
      </c>
      <c r="G86" s="30"/>
      <c r="H86" s="30"/>
      <c r="I86" s="30"/>
      <c r="J86" s="30"/>
      <c r="K86" s="33">
        <f t="shared" si="12"/>
        <v>161</v>
      </c>
      <c r="L86" s="33" t="s">
        <v>812</v>
      </c>
      <c r="M86" s="33"/>
      <c r="N86" s="33">
        <f t="shared" si="13"/>
        <v>160.99199999999999</v>
      </c>
      <c r="O86" s="33">
        <f t="shared" si="14"/>
        <v>1</v>
      </c>
      <c r="P86" s="33" t="str">
        <f t="shared" ca="1" si="15"/>
        <v>Y</v>
      </c>
      <c r="Q86" s="34" t="s">
        <v>32</v>
      </c>
      <c r="R86" s="35">
        <f t="shared" si="16"/>
        <v>0</v>
      </c>
      <c r="S86" s="35">
        <f t="shared" si="17"/>
        <v>161.15299999999999</v>
      </c>
      <c r="T86" s="30">
        <v>161</v>
      </c>
      <c r="U86" s="30"/>
      <c r="V86" s="30"/>
      <c r="W86" s="30"/>
      <c r="X86" s="30"/>
      <c r="Y86" s="30"/>
      <c r="AE86" s="55"/>
      <c r="AF86" s="55"/>
      <c r="AI86" s="39"/>
      <c r="AJ86" s="39"/>
      <c r="AK86" s="39"/>
      <c r="AL86" s="49"/>
      <c r="AN86" s="1"/>
    </row>
    <row r="87" spans="1:40" s="27" customFormat="1" ht="15" x14ac:dyDescent="0.25">
      <c r="A87" s="1">
        <v>29</v>
      </c>
      <c r="B87" s="1">
        <v>29</v>
      </c>
      <c r="C87" s="58" t="s">
        <v>360</v>
      </c>
      <c r="D87" s="30" t="s">
        <v>43</v>
      </c>
      <c r="E87" s="30"/>
      <c r="F87" s="30">
        <v>142</v>
      </c>
      <c r="G87" s="30"/>
      <c r="H87" s="30"/>
      <c r="I87" s="30"/>
      <c r="J87" s="30"/>
      <c r="K87" s="33">
        <f t="shared" si="12"/>
        <v>142</v>
      </c>
      <c r="L87" s="33" t="s">
        <v>812</v>
      </c>
      <c r="M87" s="33"/>
      <c r="N87" s="33">
        <f t="shared" si="13"/>
        <v>141.99189999999999</v>
      </c>
      <c r="O87" s="33">
        <f t="shared" si="14"/>
        <v>1</v>
      </c>
      <c r="P87" s="33" t="str">
        <f t="shared" ca="1" si="15"/>
        <v>Y</v>
      </c>
      <c r="Q87" s="34" t="s">
        <v>32</v>
      </c>
      <c r="R87" s="35">
        <f t="shared" si="16"/>
        <v>0</v>
      </c>
      <c r="S87" s="35">
        <f t="shared" si="17"/>
        <v>142.13389999999998</v>
      </c>
      <c r="T87" s="30">
        <v>142</v>
      </c>
      <c r="U87" s="30"/>
      <c r="V87" s="30"/>
      <c r="W87" s="30"/>
      <c r="X87" s="30"/>
      <c r="Y87" s="30"/>
      <c r="AE87" s="55"/>
      <c r="AF87" s="55"/>
      <c r="AI87" s="39"/>
      <c r="AJ87" s="39"/>
      <c r="AK87" s="39"/>
      <c r="AL87" s="49"/>
      <c r="AN87" s="1"/>
    </row>
    <row r="88" spans="1:40" s="27" customFormat="1" ht="15" x14ac:dyDescent="0.25">
      <c r="A88" s="1">
        <v>30</v>
      </c>
      <c r="B88" s="1">
        <v>30</v>
      </c>
      <c r="C88" s="58" t="s">
        <v>514</v>
      </c>
      <c r="D88" s="30" t="s">
        <v>46</v>
      </c>
      <c r="E88" s="30">
        <v>136</v>
      </c>
      <c r="F88" s="30"/>
      <c r="G88" s="30"/>
      <c r="H88" s="30"/>
      <c r="I88" s="30"/>
      <c r="J88" s="30"/>
      <c r="K88" s="33">
        <f t="shared" si="12"/>
        <v>136</v>
      </c>
      <c r="L88" s="33" t="s">
        <v>812</v>
      </c>
      <c r="M88" s="33"/>
      <c r="N88" s="33">
        <f t="shared" si="13"/>
        <v>135.99180000000001</v>
      </c>
      <c r="O88" s="33">
        <f t="shared" si="14"/>
        <v>1</v>
      </c>
      <c r="P88" s="33">
        <f t="shared" ca="1" si="15"/>
        <v>0</v>
      </c>
      <c r="Q88" s="34" t="s">
        <v>32</v>
      </c>
      <c r="R88" s="35">
        <f t="shared" si="16"/>
        <v>0</v>
      </c>
      <c r="S88" s="35">
        <f t="shared" si="17"/>
        <v>136.12780000000001</v>
      </c>
      <c r="T88" s="30">
        <v>136</v>
      </c>
      <c r="U88" s="30"/>
      <c r="V88" s="30"/>
      <c r="W88" s="30"/>
      <c r="X88" s="30"/>
      <c r="Y88" s="30"/>
      <c r="AE88" s="55"/>
      <c r="AF88" s="55"/>
      <c r="AI88" s="39"/>
      <c r="AJ88" s="39"/>
      <c r="AK88" s="39"/>
      <c r="AL88" s="49"/>
      <c r="AN88" s="1"/>
    </row>
    <row r="89" spans="1:40" s="27" customFormat="1" ht="15" x14ac:dyDescent="0.25">
      <c r="A89" s="1">
        <v>31</v>
      </c>
      <c r="B89" s="1">
        <v>31</v>
      </c>
      <c r="C89" s="58" t="s">
        <v>515</v>
      </c>
      <c r="D89" s="30" t="s">
        <v>244</v>
      </c>
      <c r="E89" s="30">
        <v>135</v>
      </c>
      <c r="F89" s="30"/>
      <c r="G89" s="30"/>
      <c r="H89" s="30"/>
      <c r="I89" s="30"/>
      <c r="J89" s="30"/>
      <c r="K89" s="33">
        <f t="shared" si="12"/>
        <v>135</v>
      </c>
      <c r="L89" s="33" t="s">
        <v>812</v>
      </c>
      <c r="M89" s="33"/>
      <c r="N89" s="33">
        <f t="shared" si="13"/>
        <v>134.99170000000001</v>
      </c>
      <c r="O89" s="33">
        <f t="shared" si="14"/>
        <v>1</v>
      </c>
      <c r="P89" s="33">
        <f t="shared" ca="1" si="15"/>
        <v>0</v>
      </c>
      <c r="Q89" s="34" t="s">
        <v>32</v>
      </c>
      <c r="R89" s="35">
        <f t="shared" si="16"/>
        <v>0</v>
      </c>
      <c r="S89" s="35">
        <f t="shared" si="17"/>
        <v>135.1267</v>
      </c>
      <c r="T89" s="30">
        <v>135</v>
      </c>
      <c r="U89" s="30"/>
      <c r="V89" s="30"/>
      <c r="W89" s="30"/>
      <c r="X89" s="30"/>
      <c r="Y89" s="30"/>
      <c r="AE89" s="55"/>
      <c r="AF89" s="55"/>
      <c r="AI89" s="39"/>
      <c r="AJ89" s="39"/>
      <c r="AK89" s="39"/>
      <c r="AL89" s="49"/>
      <c r="AN89" s="1"/>
    </row>
    <row r="90" spans="1:40" ht="5.0999999999999996" customHeight="1" x14ac:dyDescent="0.25">
      <c r="A90" s="58"/>
      <c r="B90" s="1"/>
      <c r="C90" s="58"/>
      <c r="D90" s="30"/>
      <c r="E90" s="30"/>
      <c r="F90" s="30"/>
      <c r="G90" s="30"/>
      <c r="H90" s="30"/>
      <c r="I90" s="30"/>
      <c r="J90" s="30"/>
      <c r="K90" s="33"/>
      <c r="L90" s="28"/>
      <c r="M90" s="28"/>
      <c r="N90" s="33"/>
      <c r="O90" s="28"/>
      <c r="P90" s="28"/>
      <c r="R90" s="59"/>
      <c r="S90" s="35"/>
      <c r="T90" s="30"/>
      <c r="U90" s="30"/>
      <c r="V90" s="28"/>
      <c r="W90" s="28"/>
      <c r="X90" s="28"/>
      <c r="Y90" s="28"/>
      <c r="AE90" s="60"/>
      <c r="AF90" s="60"/>
      <c r="AG90" s="27"/>
      <c r="AH90" s="27"/>
      <c r="AI90" s="39"/>
      <c r="AJ90" s="39"/>
      <c r="AK90" s="39"/>
      <c r="AL90" s="31"/>
      <c r="AM90" s="27"/>
      <c r="AN90" s="1"/>
    </row>
    <row r="91" spans="1:40" ht="15" x14ac:dyDescent="0.25">
      <c r="A91" s="58"/>
      <c r="B91" s="1"/>
      <c r="C91" s="58"/>
      <c r="D91" s="30"/>
      <c r="E91" s="30"/>
      <c r="F91" s="28"/>
      <c r="G91" s="28"/>
      <c r="H91" s="28"/>
      <c r="I91" s="28"/>
      <c r="J91" s="28"/>
      <c r="K91" s="33"/>
      <c r="L91" s="28"/>
      <c r="M91" s="28"/>
      <c r="N91" s="33"/>
      <c r="O91" s="28"/>
      <c r="P91" s="28"/>
      <c r="R91" s="59"/>
      <c r="S91" s="35"/>
      <c r="T91" s="30"/>
      <c r="U91" s="30"/>
      <c r="V91" s="28"/>
      <c r="W91" s="28"/>
      <c r="X91" s="28"/>
      <c r="Y91" s="28"/>
      <c r="AE91" s="60"/>
      <c r="AF91" s="60"/>
      <c r="AG91" s="27"/>
      <c r="AH91" s="27"/>
      <c r="AI91" s="39"/>
      <c r="AJ91" s="39"/>
      <c r="AK91" s="39"/>
      <c r="AL91" s="31"/>
      <c r="AM91" s="27"/>
      <c r="AN91" s="1"/>
    </row>
    <row r="92" spans="1:40" ht="15" x14ac:dyDescent="0.25">
      <c r="A92" s="1"/>
      <c r="B92" s="1"/>
      <c r="C92" s="57" t="s">
        <v>55</v>
      </c>
      <c r="D92" s="30"/>
      <c r="E92" s="30"/>
      <c r="F92" s="28"/>
      <c r="G92" s="28"/>
      <c r="H92" s="28"/>
      <c r="I92" s="28"/>
      <c r="J92" s="28"/>
      <c r="K92" s="33"/>
      <c r="L92" s="28"/>
      <c r="M92" s="28"/>
      <c r="N92" s="33"/>
      <c r="O92" s="28"/>
      <c r="P92" s="28"/>
      <c r="Q92" s="51" t="str">
        <f>C92</f>
        <v>M45</v>
      </c>
      <c r="R92" s="59"/>
      <c r="S92" s="35"/>
      <c r="T92" s="30"/>
      <c r="U92" s="30"/>
      <c r="V92" s="28"/>
      <c r="W92" s="28"/>
      <c r="X92" s="28"/>
      <c r="Y92" s="28"/>
      <c r="AE92" s="60"/>
      <c r="AF92" s="60"/>
      <c r="AG92" s="27"/>
      <c r="AH92" s="27"/>
      <c r="AI92" s="39">
        <v>828</v>
      </c>
      <c r="AJ92" s="39">
        <v>806</v>
      </c>
      <c r="AK92" s="39">
        <v>783</v>
      </c>
      <c r="AL92" s="31"/>
      <c r="AM92" s="27"/>
      <c r="AN92" s="1"/>
    </row>
    <row r="93" spans="1:40" ht="15" x14ac:dyDescent="0.25">
      <c r="A93" s="1">
        <v>1</v>
      </c>
      <c r="B93" s="1">
        <v>1</v>
      </c>
      <c r="C93" s="58" t="s">
        <v>103</v>
      </c>
      <c r="D93" s="30" t="s">
        <v>40</v>
      </c>
      <c r="E93" s="30">
        <v>272</v>
      </c>
      <c r="F93" s="28">
        <v>271</v>
      </c>
      <c r="G93" s="28"/>
      <c r="H93" s="28"/>
      <c r="I93" s="28"/>
      <c r="J93" s="28"/>
      <c r="K93" s="33">
        <f t="shared" ref="K93:K125" si="18">IFERROR(LARGE(E93:J93,1),0)+IF($D$5&gt;=2,IFERROR(LARGE(E93:J93,2),0),0)+IF($D$5&gt;=3,IFERROR(LARGE(E93:J93,3),0),0)+IF($D$5&gt;=4,IFERROR(LARGE(E93:J93,4),0),0)+IF($D$5&gt;=5,IFERROR(LARGE(E93:J93,5),0),0)+IF($D$5&gt;=6,IFERROR(LARGE(E93:J93,6),0),0)</f>
        <v>543</v>
      </c>
      <c r="L93" s="33" t="s">
        <v>812</v>
      </c>
      <c r="M93" s="33" t="s">
        <v>516</v>
      </c>
      <c r="N93" s="33">
        <f t="shared" ref="N93:N125" si="19">K93-(ROW(K93)-ROW(K$6))/10000</f>
        <v>542.99130000000002</v>
      </c>
      <c r="O93" s="33">
        <f t="shared" ref="O93:O125" si="20">COUNT(E93:J93)</f>
        <v>2</v>
      </c>
      <c r="P93" s="33">
        <f t="shared" ref="P93:P125" ca="1" si="21">IF(AND(O93=1,OFFSET(D93,0,P$3)&gt;0),"Y",0)</f>
        <v>0</v>
      </c>
      <c r="Q93" s="34" t="s">
        <v>55</v>
      </c>
      <c r="R93" s="35">
        <f t="shared" ref="R93:R125" si="22">1-(Q93=Q92)</f>
        <v>0</v>
      </c>
      <c r="S93" s="35">
        <f t="shared" ref="S93:S125" si="23">N93+T93/1000+U93/10000+V93/100000+W93/1000000+X93/10000000+Y93/100000000</f>
        <v>543.29040000000009</v>
      </c>
      <c r="T93" s="30">
        <v>272</v>
      </c>
      <c r="U93" s="28">
        <v>271</v>
      </c>
      <c r="V93" s="28"/>
      <c r="W93" s="28"/>
      <c r="X93" s="28"/>
      <c r="Y93" s="28"/>
      <c r="AE93" s="60"/>
      <c r="AF93" s="60"/>
      <c r="AG93" s="27"/>
      <c r="AH93" s="27"/>
      <c r="AI93" s="39"/>
      <c r="AJ93" s="39"/>
      <c r="AK93" s="39"/>
      <c r="AL93" s="31"/>
      <c r="AM93" s="27"/>
      <c r="AN93" s="1"/>
    </row>
    <row r="94" spans="1:40" ht="15" x14ac:dyDescent="0.25">
      <c r="A94" s="1">
        <v>2</v>
      </c>
      <c r="B94" s="1">
        <v>2</v>
      </c>
      <c r="C94" s="58" t="s">
        <v>104</v>
      </c>
      <c r="D94" s="30" t="s">
        <v>90</v>
      </c>
      <c r="E94" s="30">
        <v>258</v>
      </c>
      <c r="F94" s="28">
        <v>270</v>
      </c>
      <c r="G94" s="28"/>
      <c r="H94" s="28"/>
      <c r="I94" s="28"/>
      <c r="J94" s="28"/>
      <c r="K94" s="33">
        <f t="shared" si="18"/>
        <v>528</v>
      </c>
      <c r="L94" s="33" t="s">
        <v>812</v>
      </c>
      <c r="M94" s="33" t="s">
        <v>517</v>
      </c>
      <c r="N94" s="33">
        <f t="shared" si="19"/>
        <v>527.99120000000005</v>
      </c>
      <c r="O94" s="33">
        <f t="shared" si="20"/>
        <v>2</v>
      </c>
      <c r="P94" s="33">
        <f t="shared" ca="1" si="21"/>
        <v>0</v>
      </c>
      <c r="Q94" s="34" t="s">
        <v>55</v>
      </c>
      <c r="R94" s="35">
        <f t="shared" si="22"/>
        <v>0</v>
      </c>
      <c r="S94" s="35">
        <f t="shared" si="23"/>
        <v>528.28700000000003</v>
      </c>
      <c r="T94" s="28">
        <v>270</v>
      </c>
      <c r="U94" s="30">
        <v>258</v>
      </c>
      <c r="V94" s="28"/>
      <c r="W94" s="28"/>
      <c r="X94" s="28"/>
      <c r="Y94" s="28"/>
      <c r="AE94" s="60"/>
      <c r="AF94" s="60"/>
      <c r="AG94" s="27"/>
      <c r="AH94" s="27"/>
      <c r="AI94" s="39"/>
      <c r="AJ94" s="39"/>
      <c r="AK94" s="39"/>
      <c r="AL94" s="31"/>
      <c r="AM94" s="27"/>
      <c r="AN94" s="1"/>
    </row>
    <row r="95" spans="1:40" ht="15" x14ac:dyDescent="0.25">
      <c r="A95" s="1">
        <v>3</v>
      </c>
      <c r="B95" s="1">
        <v>3</v>
      </c>
      <c r="C95" s="58" t="s">
        <v>114</v>
      </c>
      <c r="D95" s="30" t="s">
        <v>31</v>
      </c>
      <c r="E95" s="30">
        <v>242</v>
      </c>
      <c r="F95" s="28">
        <v>264</v>
      </c>
      <c r="G95" s="28"/>
      <c r="H95" s="28"/>
      <c r="I95" s="28"/>
      <c r="J95" s="28"/>
      <c r="K95" s="33">
        <f t="shared" si="18"/>
        <v>506</v>
      </c>
      <c r="L95" s="33" t="s">
        <v>812</v>
      </c>
      <c r="M95" s="33" t="s">
        <v>518</v>
      </c>
      <c r="N95" s="33">
        <f t="shared" si="19"/>
        <v>505.99110000000002</v>
      </c>
      <c r="O95" s="33">
        <f t="shared" si="20"/>
        <v>2</v>
      </c>
      <c r="P95" s="33">
        <f t="shared" ca="1" si="21"/>
        <v>0</v>
      </c>
      <c r="Q95" s="34" t="s">
        <v>55</v>
      </c>
      <c r="R95" s="35">
        <f t="shared" si="22"/>
        <v>0</v>
      </c>
      <c r="S95" s="35">
        <f t="shared" si="23"/>
        <v>506.27930000000003</v>
      </c>
      <c r="T95" s="28">
        <v>264</v>
      </c>
      <c r="U95" s="30">
        <v>242</v>
      </c>
      <c r="V95" s="28"/>
      <c r="W95" s="28"/>
      <c r="X95" s="28"/>
      <c r="Y95" s="28"/>
      <c r="AE95" s="60"/>
      <c r="AF95" s="60"/>
      <c r="AG95" s="27"/>
      <c r="AH95" s="27"/>
      <c r="AI95" s="39"/>
      <c r="AJ95" s="39"/>
      <c r="AK95" s="39"/>
      <c r="AL95" s="31"/>
      <c r="AM95" s="27"/>
      <c r="AN95" s="1"/>
    </row>
    <row r="96" spans="1:40" ht="15" x14ac:dyDescent="0.25">
      <c r="A96" s="1">
        <v>4</v>
      </c>
      <c r="B96" s="1">
        <v>4</v>
      </c>
      <c r="C96" s="58" t="s">
        <v>125</v>
      </c>
      <c r="D96" s="30" t="s">
        <v>127</v>
      </c>
      <c r="E96" s="30">
        <v>241</v>
      </c>
      <c r="F96" s="28">
        <v>258</v>
      </c>
      <c r="G96" s="28"/>
      <c r="H96" s="28"/>
      <c r="I96" s="28"/>
      <c r="J96" s="28"/>
      <c r="K96" s="33">
        <f t="shared" si="18"/>
        <v>499</v>
      </c>
      <c r="L96" s="33" t="s">
        <v>812</v>
      </c>
      <c r="M96" s="33"/>
      <c r="N96" s="33">
        <f t="shared" si="19"/>
        <v>498.99099999999999</v>
      </c>
      <c r="O96" s="33">
        <f t="shared" si="20"/>
        <v>2</v>
      </c>
      <c r="P96" s="33">
        <f t="shared" ca="1" si="21"/>
        <v>0</v>
      </c>
      <c r="Q96" s="34" t="s">
        <v>55</v>
      </c>
      <c r="R96" s="35">
        <f t="shared" si="22"/>
        <v>0</v>
      </c>
      <c r="S96" s="35">
        <f t="shared" si="23"/>
        <v>499.27309999999994</v>
      </c>
      <c r="T96" s="28">
        <v>258</v>
      </c>
      <c r="U96" s="30">
        <v>241</v>
      </c>
      <c r="V96" s="28"/>
      <c r="W96" s="28"/>
      <c r="X96" s="28"/>
      <c r="Y96" s="28"/>
      <c r="AE96" s="60"/>
      <c r="AF96" s="60"/>
      <c r="AG96" s="27"/>
      <c r="AH96" s="27"/>
      <c r="AI96" s="39"/>
      <c r="AJ96" s="39"/>
      <c r="AK96" s="39"/>
      <c r="AL96" s="31"/>
      <c r="AM96" s="27"/>
      <c r="AN96" s="1"/>
    </row>
    <row r="97" spans="1:40" ht="15" x14ac:dyDescent="0.25">
      <c r="A97" s="1">
        <v>5</v>
      </c>
      <c r="B97" s="1">
        <v>5</v>
      </c>
      <c r="C97" s="58" t="s">
        <v>141</v>
      </c>
      <c r="D97" s="30" t="s">
        <v>137</v>
      </c>
      <c r="E97" s="30">
        <v>239</v>
      </c>
      <c r="F97" s="28">
        <v>250</v>
      </c>
      <c r="G97" s="28"/>
      <c r="H97" s="28"/>
      <c r="I97" s="28"/>
      <c r="J97" s="28"/>
      <c r="K97" s="33">
        <f t="shared" si="18"/>
        <v>489</v>
      </c>
      <c r="L97" s="33" t="s">
        <v>812</v>
      </c>
      <c r="M97" s="33"/>
      <c r="N97" s="33">
        <f t="shared" si="19"/>
        <v>488.99090000000001</v>
      </c>
      <c r="O97" s="33">
        <f t="shared" si="20"/>
        <v>2</v>
      </c>
      <c r="P97" s="33">
        <f t="shared" ca="1" si="21"/>
        <v>0</v>
      </c>
      <c r="Q97" s="34" t="s">
        <v>55</v>
      </c>
      <c r="R97" s="35">
        <f t="shared" si="22"/>
        <v>0</v>
      </c>
      <c r="S97" s="35">
        <f t="shared" si="23"/>
        <v>489.26480000000004</v>
      </c>
      <c r="T97" s="28">
        <v>250</v>
      </c>
      <c r="U97" s="30">
        <v>239</v>
      </c>
      <c r="V97" s="28"/>
      <c r="W97" s="28"/>
      <c r="X97" s="28"/>
      <c r="Y97" s="28"/>
      <c r="AE97" s="60"/>
      <c r="AF97" s="60"/>
      <c r="AG97" s="27"/>
      <c r="AH97" s="27"/>
      <c r="AI97" s="39"/>
      <c r="AJ97" s="39"/>
      <c r="AK97" s="39"/>
      <c r="AL97" s="31"/>
      <c r="AM97" s="27"/>
      <c r="AN97" s="1"/>
    </row>
    <row r="98" spans="1:40" ht="15" x14ac:dyDescent="0.25">
      <c r="A98" s="1">
        <v>6</v>
      </c>
      <c r="B98" s="1">
        <v>6</v>
      </c>
      <c r="C98" s="58" t="s">
        <v>140</v>
      </c>
      <c r="D98" s="30" t="s">
        <v>24</v>
      </c>
      <c r="E98" s="30">
        <v>237</v>
      </c>
      <c r="F98" s="28">
        <v>251</v>
      </c>
      <c r="G98" s="28"/>
      <c r="H98" s="28"/>
      <c r="I98" s="28"/>
      <c r="J98" s="28"/>
      <c r="K98" s="33">
        <f t="shared" si="18"/>
        <v>488</v>
      </c>
      <c r="L98" s="33" t="s">
        <v>812</v>
      </c>
      <c r="M98" s="33"/>
      <c r="N98" s="33">
        <f t="shared" si="19"/>
        <v>487.99079999999998</v>
      </c>
      <c r="O98" s="33">
        <f t="shared" si="20"/>
        <v>2</v>
      </c>
      <c r="P98" s="33">
        <f t="shared" ca="1" si="21"/>
        <v>0</v>
      </c>
      <c r="Q98" s="34" t="s">
        <v>55</v>
      </c>
      <c r="R98" s="35">
        <f t="shared" si="22"/>
        <v>0</v>
      </c>
      <c r="S98" s="35">
        <f t="shared" si="23"/>
        <v>488.26549999999997</v>
      </c>
      <c r="T98" s="28">
        <v>251</v>
      </c>
      <c r="U98" s="30">
        <v>237</v>
      </c>
      <c r="V98" s="28"/>
      <c r="W98" s="28"/>
      <c r="X98" s="28"/>
      <c r="Y98" s="28"/>
      <c r="AE98" s="60"/>
      <c r="AF98" s="60"/>
      <c r="AG98" s="27"/>
      <c r="AH98" s="27"/>
      <c r="AI98" s="39"/>
      <c r="AJ98" s="39"/>
      <c r="AK98" s="39"/>
      <c r="AL98" s="31"/>
      <c r="AM98" s="27"/>
      <c r="AN98" s="1"/>
    </row>
    <row r="99" spans="1:40" ht="15" x14ac:dyDescent="0.25">
      <c r="A99" s="1">
        <v>7</v>
      </c>
      <c r="B99" s="1">
        <v>7</v>
      </c>
      <c r="C99" s="58" t="s">
        <v>139</v>
      </c>
      <c r="D99" s="30" t="s">
        <v>31</v>
      </c>
      <c r="E99" s="30">
        <v>224</v>
      </c>
      <c r="F99" s="28">
        <v>252</v>
      </c>
      <c r="G99" s="28"/>
      <c r="H99" s="28"/>
      <c r="I99" s="28"/>
      <c r="J99" s="28"/>
      <c r="K99" s="33">
        <f t="shared" si="18"/>
        <v>476</v>
      </c>
      <c r="L99" s="33" t="s">
        <v>812</v>
      </c>
      <c r="M99" s="33"/>
      <c r="N99" s="33">
        <f t="shared" si="19"/>
        <v>475.9907</v>
      </c>
      <c r="O99" s="33">
        <f t="shared" si="20"/>
        <v>2</v>
      </c>
      <c r="P99" s="33">
        <f t="shared" ca="1" si="21"/>
        <v>0</v>
      </c>
      <c r="Q99" s="34" t="s">
        <v>55</v>
      </c>
      <c r="R99" s="35">
        <f t="shared" si="22"/>
        <v>0</v>
      </c>
      <c r="S99" s="35">
        <f t="shared" si="23"/>
        <v>476.26510000000002</v>
      </c>
      <c r="T99" s="28">
        <v>252</v>
      </c>
      <c r="U99" s="30">
        <v>224</v>
      </c>
      <c r="V99" s="28"/>
      <c r="W99" s="28"/>
      <c r="X99" s="28"/>
      <c r="Y99" s="28"/>
      <c r="AE99" s="60"/>
      <c r="AF99" s="60"/>
      <c r="AG99" s="27"/>
      <c r="AH99" s="27"/>
      <c r="AI99" s="39"/>
      <c r="AJ99" s="39"/>
      <c r="AK99" s="39"/>
      <c r="AL99" s="31"/>
      <c r="AM99" s="27"/>
      <c r="AN99" s="1"/>
    </row>
    <row r="100" spans="1:40" ht="15" x14ac:dyDescent="0.25">
      <c r="A100" s="1">
        <v>8</v>
      </c>
      <c r="B100" s="1">
        <v>8</v>
      </c>
      <c r="C100" s="58" t="s">
        <v>165</v>
      </c>
      <c r="D100" s="30" t="s">
        <v>77</v>
      </c>
      <c r="E100" s="30">
        <v>238</v>
      </c>
      <c r="F100" s="28">
        <v>238</v>
      </c>
      <c r="G100" s="28"/>
      <c r="H100" s="28"/>
      <c r="I100" s="28"/>
      <c r="J100" s="28"/>
      <c r="K100" s="33">
        <f t="shared" si="18"/>
        <v>476</v>
      </c>
      <c r="L100" s="33" t="s">
        <v>812</v>
      </c>
      <c r="M100" s="33"/>
      <c r="N100" s="33">
        <f t="shared" si="19"/>
        <v>475.99059999999997</v>
      </c>
      <c r="O100" s="33">
        <f t="shared" si="20"/>
        <v>2</v>
      </c>
      <c r="P100" s="33">
        <f t="shared" ca="1" si="21"/>
        <v>0</v>
      </c>
      <c r="Q100" s="34" t="s">
        <v>55</v>
      </c>
      <c r="R100" s="35">
        <f t="shared" si="22"/>
        <v>0</v>
      </c>
      <c r="S100" s="35">
        <f t="shared" si="23"/>
        <v>476.25239999999997</v>
      </c>
      <c r="T100" s="30">
        <v>238</v>
      </c>
      <c r="U100" s="28">
        <v>238</v>
      </c>
      <c r="V100" s="28"/>
      <c r="W100" s="28"/>
      <c r="X100" s="28"/>
      <c r="Y100" s="28"/>
      <c r="AE100" s="60"/>
      <c r="AF100" s="60"/>
      <c r="AG100" s="27"/>
      <c r="AH100" s="27"/>
      <c r="AI100" s="39"/>
      <c r="AJ100" s="39"/>
      <c r="AK100" s="39"/>
      <c r="AL100" s="31"/>
      <c r="AM100" s="27"/>
      <c r="AN100" s="1"/>
    </row>
    <row r="101" spans="1:40" ht="15" x14ac:dyDescent="0.25">
      <c r="A101" s="1">
        <v>9</v>
      </c>
      <c r="B101" s="1">
        <v>9</v>
      </c>
      <c r="C101" s="58" t="s">
        <v>219</v>
      </c>
      <c r="D101" s="30" t="s">
        <v>31</v>
      </c>
      <c r="E101" s="30">
        <v>206</v>
      </c>
      <c r="F101" s="28">
        <v>205</v>
      </c>
      <c r="G101" s="28"/>
      <c r="H101" s="28"/>
      <c r="I101" s="28"/>
      <c r="J101" s="28"/>
      <c r="K101" s="33">
        <f t="shared" si="18"/>
        <v>411</v>
      </c>
      <c r="L101" s="33" t="s">
        <v>812</v>
      </c>
      <c r="M101" s="33"/>
      <c r="N101" s="33">
        <f t="shared" si="19"/>
        <v>410.9905</v>
      </c>
      <c r="O101" s="33">
        <f t="shared" si="20"/>
        <v>2</v>
      </c>
      <c r="P101" s="33">
        <f t="shared" ca="1" si="21"/>
        <v>0</v>
      </c>
      <c r="Q101" s="34" t="s">
        <v>55</v>
      </c>
      <c r="R101" s="35">
        <f t="shared" si="22"/>
        <v>0</v>
      </c>
      <c r="S101" s="35">
        <f t="shared" si="23"/>
        <v>411.21700000000004</v>
      </c>
      <c r="T101" s="30">
        <v>206</v>
      </c>
      <c r="U101" s="28">
        <v>205</v>
      </c>
      <c r="V101" s="28"/>
      <c r="W101" s="28"/>
      <c r="X101" s="28"/>
      <c r="Y101" s="28"/>
      <c r="AE101" s="60"/>
      <c r="AF101" s="60"/>
      <c r="AG101" s="27"/>
      <c r="AH101" s="27"/>
      <c r="AI101" s="39"/>
      <c r="AJ101" s="39"/>
      <c r="AK101" s="39"/>
      <c r="AL101" s="31"/>
      <c r="AM101" s="27"/>
      <c r="AN101" s="1"/>
    </row>
    <row r="102" spans="1:40" ht="15" x14ac:dyDescent="0.25">
      <c r="A102" s="1">
        <v>10</v>
      </c>
      <c r="B102" s="1">
        <v>10</v>
      </c>
      <c r="C102" s="58" t="s">
        <v>221</v>
      </c>
      <c r="D102" s="30" t="s">
        <v>66</v>
      </c>
      <c r="E102" s="30">
        <v>200</v>
      </c>
      <c r="F102" s="28">
        <v>203</v>
      </c>
      <c r="G102" s="28"/>
      <c r="H102" s="28"/>
      <c r="I102" s="28"/>
      <c r="J102" s="28"/>
      <c r="K102" s="33">
        <f t="shared" si="18"/>
        <v>403</v>
      </c>
      <c r="L102" s="33" t="s">
        <v>812</v>
      </c>
      <c r="M102" s="33"/>
      <c r="N102" s="33">
        <f t="shared" si="19"/>
        <v>402.99040000000002</v>
      </c>
      <c r="O102" s="33">
        <f t="shared" si="20"/>
        <v>2</v>
      </c>
      <c r="P102" s="33">
        <f t="shared" ca="1" si="21"/>
        <v>0</v>
      </c>
      <c r="Q102" s="34" t="s">
        <v>55</v>
      </c>
      <c r="R102" s="35">
        <f t="shared" si="22"/>
        <v>0</v>
      </c>
      <c r="S102" s="35">
        <f t="shared" si="23"/>
        <v>403.21339999999998</v>
      </c>
      <c r="T102" s="28">
        <v>203</v>
      </c>
      <c r="U102" s="30">
        <v>200</v>
      </c>
      <c r="V102" s="28"/>
      <c r="W102" s="28"/>
      <c r="X102" s="28"/>
      <c r="Y102" s="28"/>
      <c r="AE102" s="60"/>
      <c r="AF102" s="60"/>
      <c r="AG102" s="27"/>
      <c r="AH102" s="27"/>
      <c r="AI102" s="39"/>
      <c r="AJ102" s="39"/>
      <c r="AK102" s="39"/>
      <c r="AL102" s="31"/>
      <c r="AM102" s="27"/>
      <c r="AN102" s="1"/>
    </row>
    <row r="103" spans="1:40" ht="15" x14ac:dyDescent="0.25">
      <c r="A103" s="1">
        <v>11</v>
      </c>
      <c r="B103" s="1">
        <v>11</v>
      </c>
      <c r="C103" s="58" t="s">
        <v>519</v>
      </c>
      <c r="D103" s="30" t="s">
        <v>31</v>
      </c>
      <c r="E103" s="30">
        <v>292</v>
      </c>
      <c r="F103" s="28"/>
      <c r="G103" s="28"/>
      <c r="H103" s="28"/>
      <c r="I103" s="28"/>
      <c r="J103" s="28"/>
      <c r="K103" s="33">
        <f t="shared" si="18"/>
        <v>292</v>
      </c>
      <c r="L103" s="33" t="s">
        <v>812</v>
      </c>
      <c r="M103" s="33"/>
      <c r="N103" s="33">
        <f t="shared" si="19"/>
        <v>291.99029999999999</v>
      </c>
      <c r="O103" s="33">
        <f t="shared" si="20"/>
        <v>1</v>
      </c>
      <c r="P103" s="33">
        <f t="shared" ca="1" si="21"/>
        <v>0</v>
      </c>
      <c r="Q103" s="34" t="s">
        <v>55</v>
      </c>
      <c r="R103" s="35">
        <f t="shared" si="22"/>
        <v>0</v>
      </c>
      <c r="S103" s="35">
        <f t="shared" si="23"/>
        <v>292.28229999999996</v>
      </c>
      <c r="T103" s="30">
        <v>292</v>
      </c>
      <c r="U103" s="28"/>
      <c r="V103" s="28"/>
      <c r="W103" s="28"/>
      <c r="X103" s="28"/>
      <c r="Y103" s="28"/>
      <c r="AE103" s="60"/>
      <c r="AF103" s="60"/>
      <c r="AG103" s="27"/>
      <c r="AH103" s="27"/>
      <c r="AI103" s="39"/>
      <c r="AJ103" s="39"/>
      <c r="AK103" s="39"/>
      <c r="AL103" s="31"/>
      <c r="AM103" s="27"/>
      <c r="AN103" s="1"/>
    </row>
    <row r="104" spans="1:40" ht="15" x14ac:dyDescent="0.25">
      <c r="A104" s="1">
        <v>12</v>
      </c>
      <c r="B104" s="1">
        <v>12</v>
      </c>
      <c r="C104" s="58" t="s">
        <v>520</v>
      </c>
      <c r="D104" s="30" t="s">
        <v>31</v>
      </c>
      <c r="E104" s="30">
        <v>273</v>
      </c>
      <c r="F104" s="28"/>
      <c r="G104" s="28"/>
      <c r="H104" s="28"/>
      <c r="I104" s="28"/>
      <c r="J104" s="28"/>
      <c r="K104" s="33">
        <f t="shared" si="18"/>
        <v>273</v>
      </c>
      <c r="L104" s="33" t="s">
        <v>812</v>
      </c>
      <c r="M104" s="33"/>
      <c r="N104" s="33">
        <f t="shared" si="19"/>
        <v>272.99020000000002</v>
      </c>
      <c r="O104" s="33">
        <f t="shared" si="20"/>
        <v>1</v>
      </c>
      <c r="P104" s="33">
        <f t="shared" ca="1" si="21"/>
        <v>0</v>
      </c>
      <c r="Q104" s="34" t="s">
        <v>55</v>
      </c>
      <c r="R104" s="35">
        <f t="shared" si="22"/>
        <v>0</v>
      </c>
      <c r="S104" s="35">
        <f t="shared" si="23"/>
        <v>273.26320000000004</v>
      </c>
      <c r="T104" s="30">
        <v>273</v>
      </c>
      <c r="U104" s="28"/>
      <c r="V104" s="28"/>
      <c r="W104" s="28"/>
      <c r="X104" s="28"/>
      <c r="Y104" s="28"/>
      <c r="AE104" s="60"/>
      <c r="AF104" s="60"/>
      <c r="AG104" s="27"/>
      <c r="AH104" s="27"/>
      <c r="AI104" s="39"/>
      <c r="AJ104" s="39"/>
      <c r="AK104" s="39"/>
      <c r="AL104" s="31"/>
      <c r="AM104" s="27"/>
      <c r="AN104" s="1"/>
    </row>
    <row r="105" spans="1:40" ht="15" x14ac:dyDescent="0.25">
      <c r="A105" s="1">
        <v>13</v>
      </c>
      <c r="B105" s="1">
        <v>13</v>
      </c>
      <c r="C105" s="58" t="s">
        <v>521</v>
      </c>
      <c r="D105" s="30" t="s">
        <v>120</v>
      </c>
      <c r="E105" s="30">
        <v>269</v>
      </c>
      <c r="F105" s="28"/>
      <c r="G105" s="28"/>
      <c r="H105" s="28"/>
      <c r="I105" s="28"/>
      <c r="J105" s="28"/>
      <c r="K105" s="33">
        <f t="shared" si="18"/>
        <v>269</v>
      </c>
      <c r="L105" s="33" t="s">
        <v>812</v>
      </c>
      <c r="M105" s="33"/>
      <c r="N105" s="33">
        <f t="shared" si="19"/>
        <v>268.99009999999998</v>
      </c>
      <c r="O105" s="33">
        <f t="shared" si="20"/>
        <v>1</v>
      </c>
      <c r="P105" s="33">
        <f t="shared" ca="1" si="21"/>
        <v>0</v>
      </c>
      <c r="Q105" s="34" t="s">
        <v>55</v>
      </c>
      <c r="R105" s="35">
        <f t="shared" si="22"/>
        <v>0</v>
      </c>
      <c r="S105" s="35">
        <f t="shared" si="23"/>
        <v>269.25909999999999</v>
      </c>
      <c r="T105" s="30">
        <v>269</v>
      </c>
      <c r="U105" s="28"/>
      <c r="V105" s="28"/>
      <c r="W105" s="28"/>
      <c r="X105" s="28"/>
      <c r="Y105" s="28"/>
      <c r="AE105" s="60"/>
      <c r="AF105" s="60"/>
      <c r="AG105" s="27"/>
      <c r="AH105" s="27"/>
      <c r="AI105" s="39"/>
      <c r="AJ105" s="39"/>
      <c r="AK105" s="39"/>
      <c r="AL105" s="31"/>
      <c r="AM105" s="27"/>
      <c r="AN105" s="1"/>
    </row>
    <row r="106" spans="1:40" ht="15" x14ac:dyDescent="0.25">
      <c r="A106" s="1">
        <v>14</v>
      </c>
      <c r="B106" s="1">
        <v>14</v>
      </c>
      <c r="C106" s="58" t="s">
        <v>522</v>
      </c>
      <c r="D106" s="30" t="s">
        <v>50</v>
      </c>
      <c r="E106" s="30">
        <v>256</v>
      </c>
      <c r="F106" s="28"/>
      <c r="G106" s="28"/>
      <c r="H106" s="28"/>
      <c r="I106" s="28"/>
      <c r="J106" s="28"/>
      <c r="K106" s="33">
        <f t="shared" si="18"/>
        <v>256</v>
      </c>
      <c r="L106" s="33" t="s">
        <v>812</v>
      </c>
      <c r="M106" s="33"/>
      <c r="N106" s="33">
        <f t="shared" si="19"/>
        <v>255.99</v>
      </c>
      <c r="O106" s="33">
        <f t="shared" si="20"/>
        <v>1</v>
      </c>
      <c r="P106" s="33">
        <f t="shared" ca="1" si="21"/>
        <v>0</v>
      </c>
      <c r="Q106" s="34" t="s">
        <v>55</v>
      </c>
      <c r="R106" s="35">
        <f t="shared" si="22"/>
        <v>0</v>
      </c>
      <c r="S106" s="35">
        <f t="shared" si="23"/>
        <v>256.24599999999998</v>
      </c>
      <c r="T106" s="30">
        <v>256</v>
      </c>
      <c r="U106" s="28"/>
      <c r="V106" s="28"/>
      <c r="W106" s="28"/>
      <c r="X106" s="28"/>
      <c r="Y106" s="28"/>
      <c r="AE106" s="60"/>
      <c r="AF106" s="60"/>
      <c r="AG106" s="27"/>
      <c r="AH106" s="27"/>
      <c r="AI106" s="39"/>
      <c r="AJ106" s="39"/>
      <c r="AK106" s="39"/>
      <c r="AL106" s="31"/>
      <c r="AM106" s="27"/>
      <c r="AN106" s="1"/>
    </row>
    <row r="107" spans="1:40" ht="15" x14ac:dyDescent="0.25">
      <c r="A107" s="1">
        <v>15</v>
      </c>
      <c r="B107" s="1">
        <v>15</v>
      </c>
      <c r="C107" s="58" t="s">
        <v>138</v>
      </c>
      <c r="D107" s="30" t="s">
        <v>40</v>
      </c>
      <c r="E107" s="30"/>
      <c r="F107" s="28">
        <v>253</v>
      </c>
      <c r="G107" s="28"/>
      <c r="H107" s="28"/>
      <c r="I107" s="28"/>
      <c r="J107" s="28"/>
      <c r="K107" s="33">
        <f t="shared" si="18"/>
        <v>253</v>
      </c>
      <c r="L107" s="33" t="s">
        <v>812</v>
      </c>
      <c r="M107" s="33"/>
      <c r="N107" s="33">
        <f t="shared" si="19"/>
        <v>252.98990000000001</v>
      </c>
      <c r="O107" s="33">
        <f t="shared" si="20"/>
        <v>1</v>
      </c>
      <c r="P107" s="33" t="str">
        <f t="shared" ca="1" si="21"/>
        <v>Y</v>
      </c>
      <c r="Q107" s="34" t="s">
        <v>55</v>
      </c>
      <c r="R107" s="35">
        <f t="shared" si="22"/>
        <v>0</v>
      </c>
      <c r="S107" s="35">
        <f t="shared" si="23"/>
        <v>253.24289999999999</v>
      </c>
      <c r="T107" s="28">
        <v>253</v>
      </c>
      <c r="U107" s="30"/>
      <c r="V107" s="28"/>
      <c r="W107" s="28"/>
      <c r="X107" s="28"/>
      <c r="Y107" s="28"/>
      <c r="AE107" s="60"/>
      <c r="AF107" s="60"/>
      <c r="AG107" s="27"/>
      <c r="AH107" s="27"/>
      <c r="AI107" s="39"/>
      <c r="AJ107" s="39"/>
      <c r="AK107" s="39"/>
      <c r="AL107" s="31"/>
      <c r="AM107" s="27"/>
      <c r="AN107" s="1"/>
    </row>
    <row r="108" spans="1:40" ht="15" x14ac:dyDescent="0.25">
      <c r="A108" s="1">
        <v>16</v>
      </c>
      <c r="B108" s="1">
        <v>16</v>
      </c>
      <c r="C108" s="58" t="s">
        <v>144</v>
      </c>
      <c r="D108" s="30" t="s">
        <v>24</v>
      </c>
      <c r="E108" s="30"/>
      <c r="F108" s="28">
        <v>248</v>
      </c>
      <c r="G108" s="28"/>
      <c r="H108" s="28"/>
      <c r="I108" s="28"/>
      <c r="J108" s="28"/>
      <c r="K108" s="33">
        <f t="shared" si="18"/>
        <v>248</v>
      </c>
      <c r="L108" s="33" t="s">
        <v>812</v>
      </c>
      <c r="M108" s="33"/>
      <c r="N108" s="33">
        <f t="shared" si="19"/>
        <v>247.9898</v>
      </c>
      <c r="O108" s="33">
        <f t="shared" si="20"/>
        <v>1</v>
      </c>
      <c r="P108" s="33" t="str">
        <f t="shared" ca="1" si="21"/>
        <v>Y</v>
      </c>
      <c r="Q108" s="34" t="s">
        <v>55</v>
      </c>
      <c r="R108" s="35">
        <f t="shared" si="22"/>
        <v>0</v>
      </c>
      <c r="S108" s="35">
        <f t="shared" si="23"/>
        <v>248.23779999999999</v>
      </c>
      <c r="T108" s="28">
        <v>248</v>
      </c>
      <c r="U108" s="30"/>
      <c r="V108" s="28"/>
      <c r="W108" s="28"/>
      <c r="X108" s="28"/>
      <c r="Y108" s="28"/>
      <c r="AE108" s="60"/>
      <c r="AF108" s="60"/>
      <c r="AG108" s="27"/>
      <c r="AH108" s="27"/>
      <c r="AI108" s="39"/>
      <c r="AJ108" s="39"/>
      <c r="AK108" s="39"/>
      <c r="AL108" s="31"/>
      <c r="AM108" s="27"/>
      <c r="AN108" s="1"/>
    </row>
    <row r="109" spans="1:40" ht="15" x14ac:dyDescent="0.25">
      <c r="A109" s="1">
        <v>17</v>
      </c>
      <c r="B109" s="1">
        <v>17</v>
      </c>
      <c r="C109" s="58" t="s">
        <v>169</v>
      </c>
      <c r="D109" s="30" t="s">
        <v>24</v>
      </c>
      <c r="E109" s="30"/>
      <c r="F109" s="28">
        <v>235</v>
      </c>
      <c r="G109" s="28"/>
      <c r="H109" s="28"/>
      <c r="I109" s="28"/>
      <c r="J109" s="28"/>
      <c r="K109" s="33">
        <f t="shared" si="18"/>
        <v>235</v>
      </c>
      <c r="L109" s="33" t="s">
        <v>812</v>
      </c>
      <c r="M109" s="33"/>
      <c r="N109" s="33">
        <f t="shared" si="19"/>
        <v>234.9897</v>
      </c>
      <c r="O109" s="33">
        <f t="shared" si="20"/>
        <v>1</v>
      </c>
      <c r="P109" s="33" t="str">
        <f t="shared" ca="1" si="21"/>
        <v>Y</v>
      </c>
      <c r="Q109" s="34" t="s">
        <v>55</v>
      </c>
      <c r="R109" s="35">
        <f t="shared" si="22"/>
        <v>0</v>
      </c>
      <c r="S109" s="35">
        <f t="shared" si="23"/>
        <v>235.22470000000001</v>
      </c>
      <c r="T109" s="28">
        <v>235</v>
      </c>
      <c r="U109" s="30"/>
      <c r="V109" s="28"/>
      <c r="W109" s="28"/>
      <c r="X109" s="28"/>
      <c r="Y109" s="28"/>
      <c r="AE109" s="60"/>
      <c r="AF109" s="60"/>
      <c r="AG109" s="27"/>
      <c r="AH109" s="27"/>
      <c r="AI109" s="39"/>
      <c r="AJ109" s="39"/>
      <c r="AK109" s="39"/>
      <c r="AL109" s="31"/>
      <c r="AM109" s="27"/>
      <c r="AN109" s="1"/>
    </row>
    <row r="110" spans="1:40" ht="15" x14ac:dyDescent="0.25">
      <c r="A110" s="1">
        <v>18</v>
      </c>
      <c r="B110" s="1">
        <v>18</v>
      </c>
      <c r="C110" s="58" t="s">
        <v>523</v>
      </c>
      <c r="D110" s="30" t="s">
        <v>40</v>
      </c>
      <c r="E110" s="30">
        <v>233</v>
      </c>
      <c r="F110" s="28"/>
      <c r="G110" s="28"/>
      <c r="H110" s="28"/>
      <c r="I110" s="28"/>
      <c r="J110" s="28"/>
      <c r="K110" s="33">
        <f t="shared" si="18"/>
        <v>233</v>
      </c>
      <c r="L110" s="33" t="s">
        <v>812</v>
      </c>
      <c r="M110" s="33"/>
      <c r="N110" s="33">
        <f t="shared" si="19"/>
        <v>232.9896</v>
      </c>
      <c r="O110" s="33">
        <f t="shared" si="20"/>
        <v>1</v>
      </c>
      <c r="P110" s="33">
        <f t="shared" ca="1" si="21"/>
        <v>0</v>
      </c>
      <c r="Q110" s="34" t="s">
        <v>55</v>
      </c>
      <c r="R110" s="35">
        <f t="shared" si="22"/>
        <v>0</v>
      </c>
      <c r="S110" s="35">
        <f t="shared" si="23"/>
        <v>233.2226</v>
      </c>
      <c r="T110" s="30">
        <v>233</v>
      </c>
      <c r="U110" s="28"/>
      <c r="V110" s="28"/>
      <c r="W110" s="28"/>
      <c r="X110" s="28"/>
      <c r="Y110" s="28"/>
      <c r="AE110" s="60"/>
      <c r="AF110" s="60"/>
      <c r="AG110" s="27"/>
      <c r="AH110" s="27"/>
      <c r="AI110" s="39"/>
      <c r="AJ110" s="39"/>
      <c r="AK110" s="39"/>
      <c r="AL110" s="31"/>
      <c r="AM110" s="27"/>
      <c r="AN110" s="1"/>
    </row>
    <row r="111" spans="1:40" ht="15" x14ac:dyDescent="0.25">
      <c r="A111" s="1">
        <v>19</v>
      </c>
      <c r="B111" s="1">
        <v>19</v>
      </c>
      <c r="C111" s="58" t="s">
        <v>185</v>
      </c>
      <c r="D111" s="30" t="s">
        <v>77</v>
      </c>
      <c r="E111" s="30"/>
      <c r="F111" s="28">
        <v>225</v>
      </c>
      <c r="G111" s="28"/>
      <c r="H111" s="28"/>
      <c r="I111" s="28"/>
      <c r="J111" s="28"/>
      <c r="K111" s="33">
        <f t="shared" si="18"/>
        <v>225</v>
      </c>
      <c r="L111" s="33" t="s">
        <v>812</v>
      </c>
      <c r="M111" s="33"/>
      <c r="N111" s="33">
        <f t="shared" si="19"/>
        <v>224.98949999999999</v>
      </c>
      <c r="O111" s="33">
        <f t="shared" si="20"/>
        <v>1</v>
      </c>
      <c r="P111" s="33" t="str">
        <f t="shared" ca="1" si="21"/>
        <v>Y</v>
      </c>
      <c r="Q111" s="34" t="s">
        <v>55</v>
      </c>
      <c r="R111" s="35">
        <f t="shared" si="22"/>
        <v>0</v>
      </c>
      <c r="S111" s="35">
        <f t="shared" si="23"/>
        <v>225.21449999999999</v>
      </c>
      <c r="T111" s="28">
        <v>225</v>
      </c>
      <c r="U111" s="30"/>
      <c r="V111" s="28"/>
      <c r="W111" s="28"/>
      <c r="X111" s="28"/>
      <c r="Y111" s="28"/>
      <c r="AE111" s="60"/>
      <c r="AF111" s="60"/>
      <c r="AG111" s="27"/>
      <c r="AH111" s="27"/>
      <c r="AI111" s="39"/>
      <c r="AJ111" s="39"/>
      <c r="AK111" s="39"/>
      <c r="AL111" s="31"/>
      <c r="AM111" s="27"/>
      <c r="AN111" s="1"/>
    </row>
    <row r="112" spans="1:40" ht="15" x14ac:dyDescent="0.25">
      <c r="A112" s="1">
        <v>20</v>
      </c>
      <c r="B112" s="1">
        <v>20</v>
      </c>
      <c r="C112" s="58" t="s">
        <v>524</v>
      </c>
      <c r="D112" s="30" t="s">
        <v>43</v>
      </c>
      <c r="E112" s="30">
        <v>218</v>
      </c>
      <c r="F112" s="28"/>
      <c r="G112" s="28"/>
      <c r="H112" s="28"/>
      <c r="I112" s="28"/>
      <c r="J112" s="28"/>
      <c r="K112" s="33">
        <f t="shared" si="18"/>
        <v>218</v>
      </c>
      <c r="L112" s="33" t="s">
        <v>812</v>
      </c>
      <c r="M112" s="33"/>
      <c r="N112" s="33">
        <f t="shared" si="19"/>
        <v>217.98939999999999</v>
      </c>
      <c r="O112" s="33">
        <f t="shared" si="20"/>
        <v>1</v>
      </c>
      <c r="P112" s="33">
        <f t="shared" ca="1" si="21"/>
        <v>0</v>
      </c>
      <c r="Q112" s="34" t="s">
        <v>55</v>
      </c>
      <c r="R112" s="35">
        <f t="shared" si="22"/>
        <v>0</v>
      </c>
      <c r="S112" s="35">
        <f t="shared" si="23"/>
        <v>218.20739999999998</v>
      </c>
      <c r="T112" s="30">
        <v>218</v>
      </c>
      <c r="U112" s="28"/>
      <c r="V112" s="28"/>
      <c r="W112" s="28"/>
      <c r="X112" s="28"/>
      <c r="Y112" s="28"/>
      <c r="AE112" s="60"/>
      <c r="AF112" s="60"/>
      <c r="AG112" s="27"/>
      <c r="AH112" s="27"/>
      <c r="AI112" s="39"/>
      <c r="AJ112" s="39"/>
      <c r="AK112" s="39"/>
      <c r="AL112" s="31"/>
      <c r="AM112" s="27"/>
      <c r="AN112" s="1"/>
    </row>
    <row r="113" spans="1:40" ht="15" x14ac:dyDescent="0.25">
      <c r="A113" s="1">
        <v>21</v>
      </c>
      <c r="B113" s="1">
        <v>21</v>
      </c>
      <c r="C113" s="58" t="s">
        <v>220</v>
      </c>
      <c r="D113" s="30" t="s">
        <v>43</v>
      </c>
      <c r="E113" s="30"/>
      <c r="F113" s="28">
        <v>204</v>
      </c>
      <c r="G113" s="28"/>
      <c r="H113" s="28"/>
      <c r="I113" s="28"/>
      <c r="J113" s="28"/>
      <c r="K113" s="33">
        <f t="shared" si="18"/>
        <v>204</v>
      </c>
      <c r="L113" s="33" t="s">
        <v>812</v>
      </c>
      <c r="M113" s="33"/>
      <c r="N113" s="33">
        <f t="shared" si="19"/>
        <v>203.98929999999999</v>
      </c>
      <c r="O113" s="33">
        <f t="shared" si="20"/>
        <v>1</v>
      </c>
      <c r="P113" s="33" t="str">
        <f t="shared" ca="1" si="21"/>
        <v>Y</v>
      </c>
      <c r="Q113" s="34" t="s">
        <v>55</v>
      </c>
      <c r="R113" s="35">
        <f t="shared" si="22"/>
        <v>0</v>
      </c>
      <c r="S113" s="35">
        <f t="shared" si="23"/>
        <v>204.19329999999999</v>
      </c>
      <c r="T113" s="28">
        <v>204</v>
      </c>
      <c r="U113" s="30"/>
      <c r="V113" s="28"/>
      <c r="W113" s="28"/>
      <c r="X113" s="28"/>
      <c r="Y113" s="28"/>
      <c r="AE113" s="60"/>
      <c r="AF113" s="60"/>
      <c r="AG113" s="27"/>
      <c r="AH113" s="27"/>
      <c r="AI113" s="39"/>
      <c r="AJ113" s="39"/>
      <c r="AK113" s="39"/>
      <c r="AL113" s="31"/>
      <c r="AM113" s="27"/>
      <c r="AN113" s="1"/>
    </row>
    <row r="114" spans="1:40" ht="15" x14ac:dyDescent="0.25">
      <c r="A114" s="1">
        <v>22</v>
      </c>
      <c r="B114" s="1">
        <v>22</v>
      </c>
      <c r="C114" s="58" t="s">
        <v>224</v>
      </c>
      <c r="D114" s="30" t="s">
        <v>157</v>
      </c>
      <c r="E114" s="30"/>
      <c r="F114" s="28">
        <v>201</v>
      </c>
      <c r="G114" s="28"/>
      <c r="H114" s="28"/>
      <c r="I114" s="28"/>
      <c r="J114" s="28"/>
      <c r="K114" s="33">
        <f t="shared" si="18"/>
        <v>201</v>
      </c>
      <c r="L114" s="33" t="s">
        <v>812</v>
      </c>
      <c r="M114" s="33"/>
      <c r="N114" s="33">
        <f t="shared" si="19"/>
        <v>200.98920000000001</v>
      </c>
      <c r="O114" s="33">
        <f t="shared" si="20"/>
        <v>1</v>
      </c>
      <c r="P114" s="33" t="str">
        <f t="shared" ca="1" si="21"/>
        <v>Y</v>
      </c>
      <c r="Q114" s="34" t="s">
        <v>55</v>
      </c>
      <c r="R114" s="35">
        <f t="shared" si="22"/>
        <v>0</v>
      </c>
      <c r="S114" s="35">
        <f t="shared" si="23"/>
        <v>201.1902</v>
      </c>
      <c r="T114" s="28">
        <v>201</v>
      </c>
      <c r="U114" s="30"/>
      <c r="V114" s="28"/>
      <c r="W114" s="28"/>
      <c r="X114" s="28"/>
      <c r="Y114" s="28"/>
      <c r="AE114" s="60"/>
      <c r="AF114" s="60"/>
      <c r="AG114" s="27"/>
      <c r="AH114" s="27"/>
      <c r="AI114" s="39"/>
      <c r="AJ114" s="39"/>
      <c r="AK114" s="39"/>
      <c r="AL114" s="31"/>
      <c r="AM114" s="27"/>
      <c r="AN114" s="1"/>
    </row>
    <row r="115" spans="1:40" ht="15" x14ac:dyDescent="0.25">
      <c r="A115" s="1">
        <v>23</v>
      </c>
      <c r="B115" s="1">
        <v>23</v>
      </c>
      <c r="C115" s="58" t="s">
        <v>241</v>
      </c>
      <c r="D115" s="30" t="s">
        <v>40</v>
      </c>
      <c r="E115" s="30"/>
      <c r="F115" s="28">
        <v>192</v>
      </c>
      <c r="G115" s="28"/>
      <c r="H115" s="28"/>
      <c r="I115" s="28"/>
      <c r="J115" s="28"/>
      <c r="K115" s="33">
        <f t="shared" si="18"/>
        <v>192</v>
      </c>
      <c r="L115" s="33" t="s">
        <v>812</v>
      </c>
      <c r="M115" s="33"/>
      <c r="N115" s="33">
        <f t="shared" si="19"/>
        <v>191.98910000000001</v>
      </c>
      <c r="O115" s="33">
        <f t="shared" si="20"/>
        <v>1</v>
      </c>
      <c r="P115" s="33" t="str">
        <f t="shared" ca="1" si="21"/>
        <v>Y</v>
      </c>
      <c r="Q115" s="34" t="s">
        <v>55</v>
      </c>
      <c r="R115" s="35">
        <f t="shared" si="22"/>
        <v>0</v>
      </c>
      <c r="S115" s="35">
        <f t="shared" si="23"/>
        <v>192.18110000000001</v>
      </c>
      <c r="T115" s="28">
        <v>192</v>
      </c>
      <c r="U115" s="30"/>
      <c r="V115" s="28"/>
      <c r="W115" s="28"/>
      <c r="X115" s="28"/>
      <c r="Y115" s="28"/>
      <c r="AE115" s="60"/>
      <c r="AF115" s="60"/>
      <c r="AG115" s="27"/>
      <c r="AH115" s="27"/>
      <c r="AI115" s="39"/>
      <c r="AJ115" s="39"/>
      <c r="AK115" s="39"/>
      <c r="AL115" s="31"/>
      <c r="AM115" s="27"/>
      <c r="AN115" s="1"/>
    </row>
    <row r="116" spans="1:40" ht="15" x14ac:dyDescent="0.25">
      <c r="A116" s="1">
        <v>24</v>
      </c>
      <c r="B116" s="1">
        <v>24</v>
      </c>
      <c r="C116" s="58" t="s">
        <v>525</v>
      </c>
      <c r="D116" s="30" t="s">
        <v>137</v>
      </c>
      <c r="E116" s="30">
        <v>190</v>
      </c>
      <c r="F116" s="28"/>
      <c r="G116" s="28"/>
      <c r="H116" s="28"/>
      <c r="I116" s="28"/>
      <c r="J116" s="28"/>
      <c r="K116" s="33">
        <f t="shared" si="18"/>
        <v>190</v>
      </c>
      <c r="L116" s="33" t="s">
        <v>812</v>
      </c>
      <c r="M116" s="33"/>
      <c r="N116" s="33">
        <f t="shared" si="19"/>
        <v>189.989</v>
      </c>
      <c r="O116" s="33">
        <f t="shared" si="20"/>
        <v>1</v>
      </c>
      <c r="P116" s="33">
        <f t="shared" ca="1" si="21"/>
        <v>0</v>
      </c>
      <c r="Q116" s="34" t="s">
        <v>55</v>
      </c>
      <c r="R116" s="35">
        <f t="shared" si="22"/>
        <v>0</v>
      </c>
      <c r="S116" s="35">
        <f t="shared" si="23"/>
        <v>190.179</v>
      </c>
      <c r="T116" s="30">
        <v>190</v>
      </c>
      <c r="U116" s="28"/>
      <c r="V116" s="28"/>
      <c r="W116" s="28"/>
      <c r="X116" s="28"/>
      <c r="Y116" s="28"/>
      <c r="AE116" s="60"/>
      <c r="AF116" s="60"/>
      <c r="AG116" s="27"/>
      <c r="AH116" s="27"/>
      <c r="AI116" s="39"/>
      <c r="AJ116" s="39"/>
      <c r="AK116" s="39"/>
      <c r="AL116" s="31"/>
      <c r="AM116" s="27"/>
      <c r="AN116" s="1"/>
    </row>
    <row r="117" spans="1:40" ht="15" x14ac:dyDescent="0.25">
      <c r="A117" s="1">
        <v>25</v>
      </c>
      <c r="B117" s="1">
        <v>25</v>
      </c>
      <c r="C117" s="58" t="s">
        <v>526</v>
      </c>
      <c r="D117" s="30" t="s">
        <v>19</v>
      </c>
      <c r="E117" s="30">
        <v>186</v>
      </c>
      <c r="F117" s="28"/>
      <c r="G117" s="28"/>
      <c r="H117" s="28"/>
      <c r="I117" s="28"/>
      <c r="J117" s="28"/>
      <c r="K117" s="33">
        <f t="shared" si="18"/>
        <v>186</v>
      </c>
      <c r="L117" s="33" t="s">
        <v>812</v>
      </c>
      <c r="M117" s="33"/>
      <c r="N117" s="33">
        <f t="shared" si="19"/>
        <v>185.9889</v>
      </c>
      <c r="O117" s="33">
        <f t="shared" si="20"/>
        <v>1</v>
      </c>
      <c r="P117" s="33">
        <f t="shared" ca="1" si="21"/>
        <v>0</v>
      </c>
      <c r="Q117" s="34" t="s">
        <v>55</v>
      </c>
      <c r="R117" s="35">
        <f t="shared" si="22"/>
        <v>0</v>
      </c>
      <c r="S117" s="35">
        <f t="shared" si="23"/>
        <v>186.17490000000001</v>
      </c>
      <c r="T117" s="30">
        <v>186</v>
      </c>
      <c r="U117" s="28"/>
      <c r="V117" s="28"/>
      <c r="W117" s="28"/>
      <c r="X117" s="28"/>
      <c r="Y117" s="28"/>
      <c r="AE117" s="60"/>
      <c r="AF117" s="60"/>
      <c r="AG117" s="27"/>
      <c r="AH117" s="27"/>
      <c r="AI117" s="39"/>
      <c r="AJ117" s="39"/>
      <c r="AK117" s="39"/>
      <c r="AL117" s="31"/>
      <c r="AM117" s="27"/>
      <c r="AN117" s="1"/>
    </row>
    <row r="118" spans="1:40" ht="15" x14ac:dyDescent="0.25">
      <c r="A118" s="1">
        <v>26</v>
      </c>
      <c r="B118" s="1">
        <v>26</v>
      </c>
      <c r="C118" s="58" t="s">
        <v>254</v>
      </c>
      <c r="D118" s="30" t="s">
        <v>157</v>
      </c>
      <c r="E118" s="30"/>
      <c r="F118" s="28">
        <v>184</v>
      </c>
      <c r="G118" s="28"/>
      <c r="H118" s="28"/>
      <c r="I118" s="28"/>
      <c r="J118" s="28"/>
      <c r="K118" s="33">
        <f t="shared" si="18"/>
        <v>184</v>
      </c>
      <c r="L118" s="33" t="s">
        <v>812</v>
      </c>
      <c r="M118" s="33"/>
      <c r="N118" s="33">
        <f t="shared" si="19"/>
        <v>183.9888</v>
      </c>
      <c r="O118" s="33">
        <f t="shared" si="20"/>
        <v>1</v>
      </c>
      <c r="P118" s="33" t="str">
        <f t="shared" ca="1" si="21"/>
        <v>Y</v>
      </c>
      <c r="Q118" s="34" t="s">
        <v>55</v>
      </c>
      <c r="R118" s="35">
        <f t="shared" si="22"/>
        <v>0</v>
      </c>
      <c r="S118" s="35">
        <f t="shared" si="23"/>
        <v>184.1728</v>
      </c>
      <c r="T118" s="28">
        <v>184</v>
      </c>
      <c r="U118" s="30"/>
      <c r="V118" s="28"/>
      <c r="W118" s="28"/>
      <c r="X118" s="28"/>
      <c r="Y118" s="28"/>
      <c r="AE118" s="60"/>
      <c r="AF118" s="60"/>
      <c r="AG118" s="27"/>
      <c r="AH118" s="27"/>
      <c r="AI118" s="39"/>
      <c r="AJ118" s="39"/>
      <c r="AK118" s="39"/>
      <c r="AL118" s="31"/>
      <c r="AM118" s="27"/>
      <c r="AN118" s="1"/>
    </row>
    <row r="119" spans="1:40" ht="15" x14ac:dyDescent="0.25">
      <c r="A119" s="1">
        <v>27</v>
      </c>
      <c r="B119" s="1">
        <v>27</v>
      </c>
      <c r="C119" s="58" t="s">
        <v>275</v>
      </c>
      <c r="D119" s="30" t="s">
        <v>127</v>
      </c>
      <c r="E119" s="30"/>
      <c r="F119" s="28">
        <v>171</v>
      </c>
      <c r="G119" s="28"/>
      <c r="H119" s="28"/>
      <c r="I119" s="28"/>
      <c r="J119" s="28"/>
      <c r="K119" s="33">
        <f t="shared" si="18"/>
        <v>171</v>
      </c>
      <c r="L119" s="33" t="s">
        <v>812</v>
      </c>
      <c r="M119" s="33"/>
      <c r="N119" s="33">
        <f t="shared" si="19"/>
        <v>170.98869999999999</v>
      </c>
      <c r="O119" s="33">
        <f t="shared" si="20"/>
        <v>1</v>
      </c>
      <c r="P119" s="33" t="str">
        <f t="shared" ca="1" si="21"/>
        <v>Y</v>
      </c>
      <c r="Q119" s="34" t="s">
        <v>55</v>
      </c>
      <c r="R119" s="35">
        <f t="shared" si="22"/>
        <v>0</v>
      </c>
      <c r="S119" s="35">
        <f t="shared" si="23"/>
        <v>171.15969999999999</v>
      </c>
      <c r="T119" s="28">
        <v>171</v>
      </c>
      <c r="U119" s="30"/>
      <c r="V119" s="28"/>
      <c r="W119" s="28"/>
      <c r="X119" s="28"/>
      <c r="Y119" s="28"/>
      <c r="AE119" s="60"/>
      <c r="AF119" s="60"/>
      <c r="AG119" s="27"/>
      <c r="AH119" s="27"/>
      <c r="AI119" s="39"/>
      <c r="AJ119" s="39"/>
      <c r="AK119" s="39"/>
      <c r="AL119" s="31"/>
      <c r="AM119" s="27"/>
      <c r="AN119" s="1"/>
    </row>
    <row r="120" spans="1:40" ht="15" x14ac:dyDescent="0.25">
      <c r="A120" s="1">
        <v>28</v>
      </c>
      <c r="B120" s="1">
        <v>28</v>
      </c>
      <c r="C120" s="58" t="s">
        <v>527</v>
      </c>
      <c r="D120" s="30" t="s">
        <v>90</v>
      </c>
      <c r="E120" s="30">
        <v>167</v>
      </c>
      <c r="F120" s="28"/>
      <c r="G120" s="28"/>
      <c r="H120" s="28"/>
      <c r="I120" s="28"/>
      <c r="J120" s="28"/>
      <c r="K120" s="33">
        <f t="shared" si="18"/>
        <v>167</v>
      </c>
      <c r="L120" s="33" t="s">
        <v>812</v>
      </c>
      <c r="M120" s="33"/>
      <c r="N120" s="33">
        <f t="shared" si="19"/>
        <v>166.98859999999999</v>
      </c>
      <c r="O120" s="33">
        <f t="shared" si="20"/>
        <v>1</v>
      </c>
      <c r="P120" s="33">
        <f t="shared" ca="1" si="21"/>
        <v>0</v>
      </c>
      <c r="Q120" s="34" t="s">
        <v>55</v>
      </c>
      <c r="R120" s="35">
        <f t="shared" si="22"/>
        <v>0</v>
      </c>
      <c r="S120" s="35">
        <f t="shared" si="23"/>
        <v>167.15559999999999</v>
      </c>
      <c r="T120" s="30">
        <v>167</v>
      </c>
      <c r="U120" s="28"/>
      <c r="V120" s="28"/>
      <c r="W120" s="28"/>
      <c r="X120" s="28"/>
      <c r="Y120" s="28"/>
      <c r="AE120" s="60"/>
      <c r="AF120" s="60"/>
      <c r="AG120" s="27"/>
      <c r="AH120" s="27"/>
      <c r="AI120" s="39"/>
      <c r="AJ120" s="39"/>
      <c r="AK120" s="39"/>
      <c r="AL120" s="31"/>
      <c r="AM120" s="27"/>
      <c r="AN120" s="1"/>
    </row>
    <row r="121" spans="1:40" ht="15" x14ac:dyDescent="0.25">
      <c r="A121" s="1">
        <v>29</v>
      </c>
      <c r="B121" s="1">
        <v>29</v>
      </c>
      <c r="C121" s="58" t="s">
        <v>528</v>
      </c>
      <c r="D121" s="30" t="s">
        <v>36</v>
      </c>
      <c r="E121" s="30">
        <v>166</v>
      </c>
      <c r="F121" s="28"/>
      <c r="G121" s="28"/>
      <c r="H121" s="28"/>
      <c r="I121" s="28"/>
      <c r="J121" s="28"/>
      <c r="K121" s="33">
        <f t="shared" si="18"/>
        <v>166</v>
      </c>
      <c r="L121" s="33" t="s">
        <v>812</v>
      </c>
      <c r="M121" s="33"/>
      <c r="N121" s="33">
        <f t="shared" si="19"/>
        <v>165.98849999999999</v>
      </c>
      <c r="O121" s="33">
        <f t="shared" si="20"/>
        <v>1</v>
      </c>
      <c r="P121" s="33">
        <f t="shared" ca="1" si="21"/>
        <v>0</v>
      </c>
      <c r="Q121" s="34" t="s">
        <v>55</v>
      </c>
      <c r="R121" s="35">
        <f t="shared" si="22"/>
        <v>0</v>
      </c>
      <c r="S121" s="35">
        <f t="shared" si="23"/>
        <v>166.15449999999998</v>
      </c>
      <c r="T121" s="30">
        <v>166</v>
      </c>
      <c r="U121" s="28"/>
      <c r="V121" s="28"/>
      <c r="W121" s="28"/>
      <c r="X121" s="28"/>
      <c r="Y121" s="28"/>
      <c r="AE121" s="60"/>
      <c r="AF121" s="60"/>
      <c r="AG121" s="27"/>
      <c r="AH121" s="27"/>
      <c r="AI121" s="39"/>
      <c r="AJ121" s="39"/>
      <c r="AK121" s="39"/>
      <c r="AL121" s="31"/>
      <c r="AM121" s="27"/>
      <c r="AN121" s="1"/>
    </row>
    <row r="122" spans="1:40" ht="15" x14ac:dyDescent="0.25">
      <c r="A122" s="1">
        <v>30</v>
      </c>
      <c r="B122" s="1">
        <v>30</v>
      </c>
      <c r="C122" s="58" t="s">
        <v>290</v>
      </c>
      <c r="D122" s="30" t="s">
        <v>157</v>
      </c>
      <c r="E122" s="30"/>
      <c r="F122" s="28">
        <v>163</v>
      </c>
      <c r="G122" s="28"/>
      <c r="H122" s="28"/>
      <c r="I122" s="28"/>
      <c r="J122" s="28"/>
      <c r="K122" s="33">
        <f t="shared" si="18"/>
        <v>163</v>
      </c>
      <c r="L122" s="33" t="s">
        <v>812</v>
      </c>
      <c r="M122" s="33"/>
      <c r="N122" s="33">
        <f t="shared" si="19"/>
        <v>162.98840000000001</v>
      </c>
      <c r="O122" s="33">
        <f t="shared" si="20"/>
        <v>1</v>
      </c>
      <c r="P122" s="33" t="str">
        <f t="shared" ca="1" si="21"/>
        <v>Y</v>
      </c>
      <c r="Q122" s="34" t="s">
        <v>55</v>
      </c>
      <c r="R122" s="35">
        <f t="shared" si="22"/>
        <v>0</v>
      </c>
      <c r="S122" s="35">
        <f t="shared" si="23"/>
        <v>163.15140000000002</v>
      </c>
      <c r="T122" s="28">
        <v>163</v>
      </c>
      <c r="U122" s="30"/>
      <c r="V122" s="28"/>
      <c r="W122" s="28"/>
      <c r="X122" s="28"/>
      <c r="Y122" s="28"/>
      <c r="AE122" s="60"/>
      <c r="AF122" s="60"/>
      <c r="AG122" s="27"/>
      <c r="AH122" s="27"/>
      <c r="AI122" s="39"/>
      <c r="AJ122" s="39"/>
      <c r="AK122" s="39"/>
      <c r="AL122" s="31"/>
      <c r="AM122" s="27"/>
      <c r="AN122" s="1"/>
    </row>
    <row r="123" spans="1:40" ht="15" x14ac:dyDescent="0.25">
      <c r="A123" s="1">
        <v>31</v>
      </c>
      <c r="B123" s="1">
        <v>31</v>
      </c>
      <c r="C123" s="58" t="s">
        <v>306</v>
      </c>
      <c r="D123" s="30" t="s">
        <v>157</v>
      </c>
      <c r="E123" s="30"/>
      <c r="F123" s="28">
        <v>159</v>
      </c>
      <c r="G123" s="28"/>
      <c r="H123" s="28"/>
      <c r="I123" s="28"/>
      <c r="J123" s="28"/>
      <c r="K123" s="33">
        <f t="shared" si="18"/>
        <v>159</v>
      </c>
      <c r="L123" s="33" t="s">
        <v>812</v>
      </c>
      <c r="M123" s="33"/>
      <c r="N123" s="33">
        <f t="shared" si="19"/>
        <v>158.98830000000001</v>
      </c>
      <c r="O123" s="33">
        <f t="shared" si="20"/>
        <v>1</v>
      </c>
      <c r="P123" s="33" t="str">
        <f t="shared" ca="1" si="21"/>
        <v>Y</v>
      </c>
      <c r="Q123" s="34" t="s">
        <v>55</v>
      </c>
      <c r="R123" s="35">
        <f t="shared" si="22"/>
        <v>0</v>
      </c>
      <c r="S123" s="35">
        <f t="shared" si="23"/>
        <v>159.1473</v>
      </c>
      <c r="T123" s="28">
        <v>159</v>
      </c>
      <c r="U123" s="30"/>
      <c r="V123" s="28"/>
      <c r="W123" s="28"/>
      <c r="X123" s="28"/>
      <c r="Y123" s="28"/>
      <c r="AE123" s="60"/>
      <c r="AF123" s="60"/>
      <c r="AG123" s="27"/>
      <c r="AH123" s="27"/>
      <c r="AI123" s="39"/>
      <c r="AJ123" s="39"/>
      <c r="AK123" s="39"/>
      <c r="AL123" s="31"/>
      <c r="AM123" s="27"/>
      <c r="AN123" s="1"/>
    </row>
    <row r="124" spans="1:40" ht="15" x14ac:dyDescent="0.25">
      <c r="A124" s="1">
        <v>32</v>
      </c>
      <c r="B124" s="1">
        <v>32</v>
      </c>
      <c r="C124" s="58" t="s">
        <v>529</v>
      </c>
      <c r="D124" s="30" t="s">
        <v>43</v>
      </c>
      <c r="E124" s="30">
        <v>153</v>
      </c>
      <c r="F124" s="28"/>
      <c r="G124" s="28"/>
      <c r="H124" s="28"/>
      <c r="I124" s="28"/>
      <c r="J124" s="28"/>
      <c r="K124" s="33">
        <f t="shared" si="18"/>
        <v>153</v>
      </c>
      <c r="L124" s="33" t="s">
        <v>812</v>
      </c>
      <c r="M124" s="33"/>
      <c r="N124" s="33">
        <f t="shared" si="19"/>
        <v>152.98820000000001</v>
      </c>
      <c r="O124" s="33">
        <f t="shared" si="20"/>
        <v>1</v>
      </c>
      <c r="P124" s="33">
        <f t="shared" ca="1" si="21"/>
        <v>0</v>
      </c>
      <c r="Q124" s="34" t="s">
        <v>55</v>
      </c>
      <c r="R124" s="35">
        <f t="shared" si="22"/>
        <v>0</v>
      </c>
      <c r="S124" s="35">
        <f t="shared" si="23"/>
        <v>153.1412</v>
      </c>
      <c r="T124" s="30">
        <v>153</v>
      </c>
      <c r="U124" s="28"/>
      <c r="V124" s="28"/>
      <c r="W124" s="28"/>
      <c r="X124" s="28"/>
      <c r="Y124" s="28"/>
      <c r="AE124" s="60"/>
      <c r="AF124" s="60"/>
      <c r="AG124" s="27"/>
      <c r="AH124" s="27"/>
      <c r="AI124" s="39"/>
      <c r="AJ124" s="39"/>
      <c r="AK124" s="39"/>
      <c r="AL124" s="31"/>
      <c r="AM124" s="27"/>
      <c r="AN124" s="1"/>
    </row>
    <row r="125" spans="1:40" ht="15" x14ac:dyDescent="0.25">
      <c r="A125" s="1">
        <v>33</v>
      </c>
      <c r="B125" s="1">
        <v>33</v>
      </c>
      <c r="C125" s="58" t="s">
        <v>530</v>
      </c>
      <c r="D125" s="30" t="s">
        <v>43</v>
      </c>
      <c r="E125" s="30">
        <v>143</v>
      </c>
      <c r="F125" s="28"/>
      <c r="G125" s="28"/>
      <c r="H125" s="28"/>
      <c r="I125" s="28"/>
      <c r="J125" s="28"/>
      <c r="K125" s="33">
        <f t="shared" si="18"/>
        <v>143</v>
      </c>
      <c r="L125" s="33" t="s">
        <v>812</v>
      </c>
      <c r="M125" s="33"/>
      <c r="N125" s="33">
        <f t="shared" si="19"/>
        <v>142.9881</v>
      </c>
      <c r="O125" s="33">
        <f t="shared" si="20"/>
        <v>1</v>
      </c>
      <c r="P125" s="33">
        <f t="shared" ca="1" si="21"/>
        <v>0</v>
      </c>
      <c r="Q125" s="34" t="s">
        <v>55</v>
      </c>
      <c r="R125" s="35">
        <f t="shared" si="22"/>
        <v>0</v>
      </c>
      <c r="S125" s="35">
        <f t="shared" si="23"/>
        <v>143.1311</v>
      </c>
      <c r="T125" s="30">
        <v>143</v>
      </c>
      <c r="U125" s="28"/>
      <c r="V125" s="28"/>
      <c r="W125" s="28"/>
      <c r="X125" s="28"/>
      <c r="Y125" s="28"/>
      <c r="AE125" s="60"/>
      <c r="AF125" s="60"/>
      <c r="AG125" s="27"/>
      <c r="AH125" s="27"/>
      <c r="AI125" s="39"/>
      <c r="AJ125" s="39"/>
      <c r="AK125" s="39"/>
      <c r="AL125" s="31"/>
      <c r="AM125" s="27"/>
      <c r="AN125" s="1"/>
    </row>
    <row r="126" spans="1:40" ht="3" customHeight="1" x14ac:dyDescent="0.25">
      <c r="A126" s="58"/>
      <c r="B126" s="1"/>
      <c r="C126" s="58"/>
      <c r="D126" s="30"/>
      <c r="E126" s="30"/>
      <c r="F126" s="28"/>
      <c r="G126" s="28"/>
      <c r="H126" s="28"/>
      <c r="I126" s="28"/>
      <c r="J126" s="28"/>
      <c r="K126" s="33"/>
      <c r="L126" s="28"/>
      <c r="M126" s="28"/>
      <c r="N126" s="33"/>
      <c r="O126" s="28"/>
      <c r="P126" s="28"/>
      <c r="R126" s="59"/>
      <c r="S126" s="35"/>
      <c r="T126" s="30"/>
      <c r="U126" s="30"/>
      <c r="V126" s="28"/>
      <c r="W126" s="28"/>
      <c r="X126" s="28"/>
      <c r="Y126" s="28"/>
      <c r="AE126" s="60"/>
      <c r="AF126" s="60"/>
      <c r="AG126" s="27"/>
      <c r="AH126" s="27"/>
      <c r="AI126" s="39"/>
      <c r="AJ126" s="39"/>
      <c r="AK126" s="39"/>
      <c r="AL126" s="31"/>
      <c r="AM126" s="27"/>
      <c r="AN126" s="1"/>
    </row>
    <row r="127" spans="1:40" s="27" customFormat="1" x14ac:dyDescent="0.2">
      <c r="A127" s="2"/>
      <c r="B127" s="2"/>
      <c r="C127" s="2"/>
      <c r="D127" s="28"/>
      <c r="E127" s="28"/>
      <c r="F127" s="28"/>
      <c r="G127" s="28"/>
      <c r="H127" s="28"/>
      <c r="I127" s="28"/>
      <c r="J127" s="28"/>
      <c r="K127" s="33"/>
      <c r="L127" s="28"/>
      <c r="M127" s="28"/>
      <c r="N127" s="33"/>
      <c r="O127" s="28"/>
      <c r="P127" s="28"/>
      <c r="R127" s="59"/>
      <c r="S127" s="35"/>
      <c r="T127" s="30"/>
      <c r="U127" s="30"/>
      <c r="V127" s="28"/>
      <c r="W127" s="28"/>
      <c r="X127" s="28"/>
      <c r="Y127" s="28"/>
      <c r="AE127" s="55"/>
      <c r="AF127" s="55"/>
      <c r="AI127" s="39"/>
      <c r="AJ127" s="39"/>
      <c r="AK127" s="39"/>
      <c r="AL127" s="49"/>
      <c r="AN127" s="1"/>
    </row>
    <row r="128" spans="1:40" s="27" customFormat="1" ht="15" x14ac:dyDescent="0.25">
      <c r="A128" s="57"/>
      <c r="B128" s="57"/>
      <c r="C128" s="57" t="s">
        <v>67</v>
      </c>
      <c r="D128" s="28"/>
      <c r="E128" s="28"/>
      <c r="F128" s="28"/>
      <c r="G128" s="28"/>
      <c r="H128" s="28"/>
      <c r="I128" s="28"/>
      <c r="J128" s="28"/>
      <c r="K128" s="33"/>
      <c r="L128" s="28"/>
      <c r="M128" s="28"/>
      <c r="N128" s="33"/>
      <c r="O128" s="28"/>
      <c r="P128" s="28"/>
      <c r="Q128" s="51" t="str">
        <f>C128</f>
        <v>M50</v>
      </c>
      <c r="R128" s="59"/>
      <c r="S128" s="35"/>
      <c r="T128" s="30"/>
      <c r="U128" s="30"/>
      <c r="V128" s="28"/>
      <c r="W128" s="28"/>
      <c r="X128" s="28"/>
      <c r="Y128" s="28"/>
      <c r="AE128" s="55"/>
      <c r="AF128" s="55"/>
      <c r="AI128" s="39">
        <v>859</v>
      </c>
      <c r="AJ128" s="39">
        <v>810</v>
      </c>
      <c r="AK128" s="39">
        <v>781</v>
      </c>
      <c r="AL128" s="49"/>
      <c r="AN128" s="1"/>
    </row>
    <row r="129" spans="1:40" s="27" customFormat="1" ht="15" x14ac:dyDescent="0.25">
      <c r="A129" s="58">
        <v>1</v>
      </c>
      <c r="B129" s="58">
        <v>1</v>
      </c>
      <c r="C129" s="58" t="s">
        <v>68</v>
      </c>
      <c r="D129" s="30" t="s">
        <v>31</v>
      </c>
      <c r="E129" s="30">
        <v>283</v>
      </c>
      <c r="F129" s="28">
        <v>285</v>
      </c>
      <c r="G129" s="28"/>
      <c r="H129" s="28"/>
      <c r="I129" s="28"/>
      <c r="J129" s="28"/>
      <c r="K129" s="33">
        <f t="shared" ref="K129:K173" si="24"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568</v>
      </c>
      <c r="L129" s="33" t="s">
        <v>812</v>
      </c>
      <c r="M129" s="33" t="s">
        <v>58</v>
      </c>
      <c r="N129" s="33">
        <f t="shared" ref="N129:N173" si="25">K129-(ROW(K129)-ROW(K$6))/10000</f>
        <v>567.98770000000002</v>
      </c>
      <c r="O129" s="33">
        <f t="shared" ref="O129:O173" si="26">COUNT(E129:J129)</f>
        <v>2</v>
      </c>
      <c r="P129" s="33">
        <f t="shared" ref="P129:P173" ca="1" si="27">IF(AND(O129=1,OFFSET(D129,0,P$3)&gt;0),"Y",0)</f>
        <v>0</v>
      </c>
      <c r="Q129" s="34" t="s">
        <v>67</v>
      </c>
      <c r="R129" s="35">
        <f t="shared" ref="R129:R173" si="28">1-(Q129=Q128)</f>
        <v>0</v>
      </c>
      <c r="S129" s="35">
        <f t="shared" ref="S129:S173" si="29">N129+T129/1000+U129/10000+V129/100000+W129/1000000+X129/10000000+Y129/100000000</f>
        <v>568.30099999999993</v>
      </c>
      <c r="T129" s="28">
        <v>285</v>
      </c>
      <c r="U129" s="30">
        <v>283</v>
      </c>
      <c r="V129" s="28"/>
      <c r="W129" s="28"/>
      <c r="X129" s="28"/>
      <c r="Y129" s="28"/>
      <c r="AE129" s="55"/>
      <c r="AF129" s="55"/>
      <c r="AI129" s="39"/>
      <c r="AJ129" s="39"/>
      <c r="AK129" s="39"/>
      <c r="AL129" s="49"/>
      <c r="AN129" s="1"/>
    </row>
    <row r="130" spans="1:40" s="27" customFormat="1" ht="15" x14ac:dyDescent="0.25">
      <c r="A130" s="58">
        <v>2</v>
      </c>
      <c r="B130" s="58">
        <v>2</v>
      </c>
      <c r="C130" s="58" t="s">
        <v>75</v>
      </c>
      <c r="D130" s="30" t="s">
        <v>77</v>
      </c>
      <c r="E130" s="30">
        <v>285</v>
      </c>
      <c r="F130" s="28">
        <v>282</v>
      </c>
      <c r="G130" s="28"/>
      <c r="H130" s="28"/>
      <c r="I130" s="28"/>
      <c r="J130" s="28"/>
      <c r="K130" s="33">
        <f t="shared" si="24"/>
        <v>567</v>
      </c>
      <c r="L130" s="33" t="s">
        <v>812</v>
      </c>
      <c r="M130" s="33" t="s">
        <v>92</v>
      </c>
      <c r="N130" s="33">
        <f t="shared" si="25"/>
        <v>566.98760000000004</v>
      </c>
      <c r="O130" s="33">
        <f t="shared" si="26"/>
        <v>2</v>
      </c>
      <c r="P130" s="33">
        <f t="shared" ca="1" si="27"/>
        <v>0</v>
      </c>
      <c r="Q130" s="34" t="s">
        <v>67</v>
      </c>
      <c r="R130" s="35">
        <f t="shared" si="28"/>
        <v>0</v>
      </c>
      <c r="S130" s="35">
        <f t="shared" si="29"/>
        <v>567.30079999999998</v>
      </c>
      <c r="T130" s="30">
        <v>285</v>
      </c>
      <c r="U130" s="28">
        <v>282</v>
      </c>
      <c r="V130" s="28"/>
      <c r="W130" s="28"/>
      <c r="X130" s="28"/>
      <c r="Y130" s="28"/>
      <c r="AE130" s="55"/>
      <c r="AF130" s="55"/>
      <c r="AI130" s="39"/>
      <c r="AJ130" s="39"/>
      <c r="AK130" s="39"/>
      <c r="AL130" s="49"/>
      <c r="AN130" s="1"/>
    </row>
    <row r="131" spans="1:40" s="27" customFormat="1" ht="15" x14ac:dyDescent="0.25">
      <c r="A131" s="58">
        <v>3</v>
      </c>
      <c r="B131" s="58">
        <v>3</v>
      </c>
      <c r="C131" s="58" t="s">
        <v>64</v>
      </c>
      <c r="D131" s="30" t="s">
        <v>66</v>
      </c>
      <c r="E131" s="30">
        <v>275</v>
      </c>
      <c r="F131" s="28">
        <v>286</v>
      </c>
      <c r="G131" s="28"/>
      <c r="H131" s="28"/>
      <c r="I131" s="28"/>
      <c r="J131" s="28"/>
      <c r="K131" s="33">
        <f t="shared" si="24"/>
        <v>561</v>
      </c>
      <c r="L131" s="33" t="s">
        <v>812</v>
      </c>
      <c r="M131" s="33" t="s">
        <v>122</v>
      </c>
      <c r="N131" s="33">
        <f t="shared" si="25"/>
        <v>560.98749999999995</v>
      </c>
      <c r="O131" s="33">
        <f t="shared" si="26"/>
        <v>2</v>
      </c>
      <c r="P131" s="33">
        <f t="shared" ca="1" si="27"/>
        <v>0</v>
      </c>
      <c r="Q131" s="34" t="s">
        <v>67</v>
      </c>
      <c r="R131" s="35">
        <f t="shared" si="28"/>
        <v>0</v>
      </c>
      <c r="S131" s="35">
        <f t="shared" si="29"/>
        <v>561.30099999999993</v>
      </c>
      <c r="T131" s="28">
        <v>286</v>
      </c>
      <c r="U131" s="30">
        <v>275</v>
      </c>
      <c r="V131" s="28"/>
      <c r="W131" s="28"/>
      <c r="X131" s="28"/>
      <c r="Y131" s="28"/>
      <c r="AE131" s="55"/>
      <c r="AF131" s="55"/>
      <c r="AI131" s="39"/>
      <c r="AJ131" s="39"/>
      <c r="AK131" s="39"/>
      <c r="AL131" s="49"/>
      <c r="AN131" s="1"/>
    </row>
    <row r="132" spans="1:40" s="27" customFormat="1" ht="15" x14ac:dyDescent="0.25">
      <c r="A132" s="58">
        <v>4</v>
      </c>
      <c r="B132" s="58">
        <v>4</v>
      </c>
      <c r="C132" s="58" t="s">
        <v>79</v>
      </c>
      <c r="D132" s="30" t="s">
        <v>81</v>
      </c>
      <c r="E132" s="30">
        <v>268</v>
      </c>
      <c r="F132" s="28">
        <v>281</v>
      </c>
      <c r="G132" s="28"/>
      <c r="H132" s="28"/>
      <c r="I132" s="28"/>
      <c r="J132" s="28"/>
      <c r="K132" s="33">
        <f t="shared" si="24"/>
        <v>549</v>
      </c>
      <c r="L132" s="33" t="s">
        <v>812</v>
      </c>
      <c r="M132" s="33"/>
      <c r="N132" s="33">
        <f t="shared" si="25"/>
        <v>548.98739999999998</v>
      </c>
      <c r="O132" s="33">
        <f t="shared" si="26"/>
        <v>2</v>
      </c>
      <c r="P132" s="33">
        <f t="shared" ca="1" si="27"/>
        <v>0</v>
      </c>
      <c r="Q132" s="34" t="s">
        <v>67</v>
      </c>
      <c r="R132" s="35">
        <f t="shared" si="28"/>
        <v>0</v>
      </c>
      <c r="S132" s="35">
        <f t="shared" si="29"/>
        <v>549.29519999999991</v>
      </c>
      <c r="T132" s="28">
        <v>281</v>
      </c>
      <c r="U132" s="30">
        <v>268</v>
      </c>
      <c r="V132" s="28"/>
      <c r="W132" s="28"/>
      <c r="X132" s="28"/>
      <c r="Y132" s="28"/>
      <c r="AE132" s="55"/>
      <c r="AF132" s="55"/>
      <c r="AI132" s="39"/>
      <c r="AJ132" s="39"/>
      <c r="AK132" s="39"/>
      <c r="AL132" s="49"/>
      <c r="AN132" s="1"/>
    </row>
    <row r="133" spans="1:40" s="27" customFormat="1" ht="15" x14ac:dyDescent="0.25">
      <c r="A133" s="58">
        <v>5</v>
      </c>
      <c r="B133" s="58">
        <v>5</v>
      </c>
      <c r="C133" s="58" t="s">
        <v>88</v>
      </c>
      <c r="D133" s="30" t="s">
        <v>90</v>
      </c>
      <c r="E133" s="30">
        <v>263</v>
      </c>
      <c r="F133" s="28">
        <v>278</v>
      </c>
      <c r="G133" s="28"/>
      <c r="H133" s="28"/>
      <c r="I133" s="28"/>
      <c r="J133" s="28"/>
      <c r="K133" s="33">
        <f t="shared" si="24"/>
        <v>541</v>
      </c>
      <c r="L133" s="33" t="s">
        <v>812</v>
      </c>
      <c r="M133" s="33"/>
      <c r="N133" s="33">
        <f t="shared" si="25"/>
        <v>540.9873</v>
      </c>
      <c r="O133" s="33">
        <f t="shared" si="26"/>
        <v>2</v>
      </c>
      <c r="P133" s="33">
        <f t="shared" ca="1" si="27"/>
        <v>0</v>
      </c>
      <c r="Q133" s="34" t="s">
        <v>67</v>
      </c>
      <c r="R133" s="35">
        <f t="shared" si="28"/>
        <v>0</v>
      </c>
      <c r="S133" s="35">
        <f t="shared" si="29"/>
        <v>541.29160000000002</v>
      </c>
      <c r="T133" s="28">
        <v>278</v>
      </c>
      <c r="U133" s="30">
        <v>263</v>
      </c>
      <c r="V133" s="28"/>
      <c r="W133" s="28"/>
      <c r="X133" s="28"/>
      <c r="Y133" s="28"/>
      <c r="AE133" s="55"/>
      <c r="AF133" s="55"/>
      <c r="AI133" s="39"/>
      <c r="AJ133" s="39"/>
      <c r="AK133" s="39"/>
      <c r="AL133" s="49"/>
      <c r="AN133" s="1"/>
    </row>
    <row r="134" spans="1:40" s="27" customFormat="1" ht="15" x14ac:dyDescent="0.25">
      <c r="A134" s="58">
        <v>6</v>
      </c>
      <c r="B134" s="58">
        <v>6</v>
      </c>
      <c r="C134" s="58" t="s">
        <v>91</v>
      </c>
      <c r="D134" s="30" t="s">
        <v>31</v>
      </c>
      <c r="E134" s="30">
        <v>253</v>
      </c>
      <c r="F134" s="28">
        <v>277</v>
      </c>
      <c r="G134" s="28"/>
      <c r="H134" s="28"/>
      <c r="I134" s="28"/>
      <c r="J134" s="28"/>
      <c r="K134" s="33">
        <f t="shared" si="24"/>
        <v>530</v>
      </c>
      <c r="L134" s="33" t="s">
        <v>812</v>
      </c>
      <c r="M134" s="33"/>
      <c r="N134" s="33">
        <f t="shared" si="25"/>
        <v>529.98720000000003</v>
      </c>
      <c r="O134" s="33">
        <f t="shared" si="26"/>
        <v>2</v>
      </c>
      <c r="P134" s="33">
        <f t="shared" ca="1" si="27"/>
        <v>0</v>
      </c>
      <c r="Q134" s="34" t="s">
        <v>67</v>
      </c>
      <c r="R134" s="35">
        <f t="shared" si="28"/>
        <v>0</v>
      </c>
      <c r="S134" s="35">
        <f t="shared" si="29"/>
        <v>530.28950000000009</v>
      </c>
      <c r="T134" s="28">
        <v>277</v>
      </c>
      <c r="U134" s="30">
        <v>253</v>
      </c>
      <c r="V134" s="28"/>
      <c r="W134" s="28"/>
      <c r="X134" s="28"/>
      <c r="Y134" s="28"/>
      <c r="AE134" s="55"/>
      <c r="AF134" s="55"/>
      <c r="AI134" s="39"/>
      <c r="AJ134" s="39"/>
      <c r="AK134" s="39"/>
      <c r="AL134" s="49"/>
      <c r="AN134" s="1"/>
    </row>
    <row r="135" spans="1:40" s="27" customFormat="1" ht="15" x14ac:dyDescent="0.25">
      <c r="A135" s="58">
        <v>7</v>
      </c>
      <c r="B135" s="58">
        <v>7</v>
      </c>
      <c r="C135" s="58" t="s">
        <v>121</v>
      </c>
      <c r="D135" s="30" t="s">
        <v>50</v>
      </c>
      <c r="E135" s="30">
        <v>257</v>
      </c>
      <c r="F135" s="28">
        <v>260</v>
      </c>
      <c r="G135" s="28"/>
      <c r="H135" s="28"/>
      <c r="I135" s="28"/>
      <c r="J135" s="28"/>
      <c r="K135" s="33">
        <f t="shared" si="24"/>
        <v>517</v>
      </c>
      <c r="L135" s="33" t="s">
        <v>812</v>
      </c>
      <c r="M135" s="33"/>
      <c r="N135" s="33">
        <f t="shared" si="25"/>
        <v>516.98710000000005</v>
      </c>
      <c r="O135" s="33">
        <f t="shared" si="26"/>
        <v>2</v>
      </c>
      <c r="P135" s="33">
        <f t="shared" ca="1" si="27"/>
        <v>0</v>
      </c>
      <c r="Q135" s="34" t="s">
        <v>67</v>
      </c>
      <c r="R135" s="35">
        <f t="shared" si="28"/>
        <v>0</v>
      </c>
      <c r="S135" s="35">
        <f t="shared" si="29"/>
        <v>517.27280000000007</v>
      </c>
      <c r="T135" s="28">
        <v>260</v>
      </c>
      <c r="U135" s="30">
        <v>257</v>
      </c>
      <c r="V135" s="28"/>
      <c r="W135" s="28"/>
      <c r="X135" s="28"/>
      <c r="Y135" s="28"/>
      <c r="AE135" s="55"/>
      <c r="AF135" s="55"/>
      <c r="AI135" s="39"/>
      <c r="AJ135" s="39"/>
      <c r="AK135" s="39"/>
      <c r="AL135" s="49"/>
      <c r="AN135" s="1"/>
    </row>
    <row r="136" spans="1:40" s="27" customFormat="1" ht="15" x14ac:dyDescent="0.25">
      <c r="A136" s="58">
        <v>8</v>
      </c>
      <c r="B136" s="58">
        <v>8</v>
      </c>
      <c r="C136" s="58" t="s">
        <v>118</v>
      </c>
      <c r="D136" s="30" t="s">
        <v>120</v>
      </c>
      <c r="E136" s="30">
        <v>251</v>
      </c>
      <c r="F136" s="28">
        <v>261</v>
      </c>
      <c r="G136" s="28"/>
      <c r="H136" s="28"/>
      <c r="I136" s="28"/>
      <c r="J136" s="28"/>
      <c r="K136" s="33">
        <f t="shared" si="24"/>
        <v>512</v>
      </c>
      <c r="L136" s="33" t="s">
        <v>812</v>
      </c>
      <c r="M136" s="33"/>
      <c r="N136" s="33">
        <f t="shared" si="25"/>
        <v>511.98700000000002</v>
      </c>
      <c r="O136" s="33">
        <f t="shared" si="26"/>
        <v>2</v>
      </c>
      <c r="P136" s="33">
        <f t="shared" ca="1" si="27"/>
        <v>0</v>
      </c>
      <c r="Q136" s="34" t="s">
        <v>67</v>
      </c>
      <c r="R136" s="35">
        <f t="shared" si="28"/>
        <v>0</v>
      </c>
      <c r="S136" s="35">
        <f t="shared" si="29"/>
        <v>512.2731</v>
      </c>
      <c r="T136" s="28">
        <v>261</v>
      </c>
      <c r="U136" s="30">
        <v>251</v>
      </c>
      <c r="V136" s="28"/>
      <c r="W136" s="28"/>
      <c r="X136" s="28"/>
      <c r="Y136" s="28"/>
      <c r="AE136" s="55"/>
      <c r="AF136" s="55"/>
      <c r="AI136" s="39"/>
      <c r="AJ136" s="39"/>
      <c r="AK136" s="39"/>
      <c r="AL136" s="49"/>
      <c r="AN136" s="1"/>
    </row>
    <row r="137" spans="1:40" s="27" customFormat="1" ht="15" x14ac:dyDescent="0.25">
      <c r="A137" s="58">
        <v>9</v>
      </c>
      <c r="B137" s="58">
        <v>9</v>
      </c>
      <c r="C137" s="58" t="s">
        <v>164</v>
      </c>
      <c r="D137" s="30" t="s">
        <v>24</v>
      </c>
      <c r="E137" s="30">
        <v>236</v>
      </c>
      <c r="F137" s="28">
        <v>239</v>
      </c>
      <c r="G137" s="28"/>
      <c r="H137" s="28"/>
      <c r="I137" s="28"/>
      <c r="J137" s="28"/>
      <c r="K137" s="33">
        <f t="shared" si="24"/>
        <v>475</v>
      </c>
      <c r="L137" s="33" t="s">
        <v>812</v>
      </c>
      <c r="M137" s="33"/>
      <c r="N137" s="33">
        <f t="shared" si="25"/>
        <v>474.98689999999999</v>
      </c>
      <c r="O137" s="33">
        <f t="shared" si="26"/>
        <v>2</v>
      </c>
      <c r="P137" s="33">
        <f t="shared" ca="1" si="27"/>
        <v>0</v>
      </c>
      <c r="Q137" s="34" t="s">
        <v>67</v>
      </c>
      <c r="R137" s="35">
        <f t="shared" si="28"/>
        <v>0</v>
      </c>
      <c r="S137" s="35">
        <f t="shared" si="29"/>
        <v>475.24949999999995</v>
      </c>
      <c r="T137" s="28">
        <v>239</v>
      </c>
      <c r="U137" s="30">
        <v>236</v>
      </c>
      <c r="V137" s="28"/>
      <c r="W137" s="28"/>
      <c r="X137" s="28"/>
      <c r="Y137" s="28"/>
      <c r="AE137" s="55"/>
      <c r="AF137" s="55"/>
      <c r="AI137" s="39"/>
      <c r="AJ137" s="39"/>
      <c r="AK137" s="39"/>
      <c r="AL137" s="49"/>
      <c r="AN137" s="1"/>
    </row>
    <row r="138" spans="1:40" s="27" customFormat="1" ht="15" x14ac:dyDescent="0.25">
      <c r="A138" s="58">
        <v>10</v>
      </c>
      <c r="B138" s="58">
        <v>10</v>
      </c>
      <c r="C138" s="58" t="s">
        <v>151</v>
      </c>
      <c r="D138" s="30" t="s">
        <v>81</v>
      </c>
      <c r="E138" s="30">
        <v>230</v>
      </c>
      <c r="F138" s="28">
        <v>244</v>
      </c>
      <c r="G138" s="28"/>
      <c r="H138" s="28"/>
      <c r="I138" s="28"/>
      <c r="J138" s="28"/>
      <c r="K138" s="33">
        <f t="shared" si="24"/>
        <v>474</v>
      </c>
      <c r="L138" s="33" t="s">
        <v>812</v>
      </c>
      <c r="M138" s="33"/>
      <c r="N138" s="33">
        <f t="shared" si="25"/>
        <v>473.98680000000002</v>
      </c>
      <c r="O138" s="33">
        <f t="shared" si="26"/>
        <v>2</v>
      </c>
      <c r="P138" s="33">
        <f t="shared" ca="1" si="27"/>
        <v>0</v>
      </c>
      <c r="Q138" s="34" t="s">
        <v>67</v>
      </c>
      <c r="R138" s="35">
        <f t="shared" si="28"/>
        <v>0</v>
      </c>
      <c r="S138" s="35">
        <f t="shared" si="29"/>
        <v>474.25380000000007</v>
      </c>
      <c r="T138" s="28">
        <v>244</v>
      </c>
      <c r="U138" s="30">
        <v>230</v>
      </c>
      <c r="V138" s="28"/>
      <c r="W138" s="28"/>
      <c r="X138" s="28"/>
      <c r="Y138" s="28"/>
      <c r="AE138" s="55"/>
      <c r="AF138" s="55"/>
      <c r="AI138" s="39"/>
      <c r="AJ138" s="39"/>
      <c r="AK138" s="39"/>
      <c r="AL138" s="49"/>
      <c r="AN138" s="1"/>
    </row>
    <row r="139" spans="1:40" s="27" customFormat="1" ht="15" x14ac:dyDescent="0.25">
      <c r="A139" s="58">
        <v>11</v>
      </c>
      <c r="B139" s="58">
        <v>11</v>
      </c>
      <c r="C139" s="58" t="s">
        <v>168</v>
      </c>
      <c r="D139" s="30" t="s">
        <v>157</v>
      </c>
      <c r="E139" s="30">
        <v>223</v>
      </c>
      <c r="F139" s="28">
        <v>236</v>
      </c>
      <c r="G139" s="28"/>
      <c r="H139" s="28"/>
      <c r="I139" s="28"/>
      <c r="J139" s="28"/>
      <c r="K139" s="33">
        <f t="shared" si="24"/>
        <v>459</v>
      </c>
      <c r="L139" s="33" t="s">
        <v>812</v>
      </c>
      <c r="M139" s="33"/>
      <c r="N139" s="33">
        <f t="shared" si="25"/>
        <v>458.98669999999998</v>
      </c>
      <c r="O139" s="33">
        <f t="shared" si="26"/>
        <v>2</v>
      </c>
      <c r="P139" s="33">
        <f t="shared" ca="1" si="27"/>
        <v>0</v>
      </c>
      <c r="Q139" s="34" t="s">
        <v>67</v>
      </c>
      <c r="R139" s="35">
        <f t="shared" si="28"/>
        <v>0</v>
      </c>
      <c r="S139" s="35">
        <f t="shared" si="29"/>
        <v>459.24499999999995</v>
      </c>
      <c r="T139" s="28">
        <v>236</v>
      </c>
      <c r="U139" s="30">
        <v>223</v>
      </c>
      <c r="V139" s="28"/>
      <c r="W139" s="28"/>
      <c r="X139" s="28"/>
      <c r="Y139" s="28"/>
      <c r="AE139" s="55"/>
      <c r="AF139" s="55"/>
      <c r="AI139" s="39"/>
      <c r="AJ139" s="39"/>
      <c r="AK139" s="39"/>
      <c r="AL139" s="49"/>
      <c r="AN139" s="1"/>
    </row>
    <row r="140" spans="1:40" s="27" customFormat="1" ht="15" x14ac:dyDescent="0.25">
      <c r="A140" s="58">
        <v>12</v>
      </c>
      <c r="B140" s="58">
        <v>12</v>
      </c>
      <c r="C140" s="58" t="s">
        <v>135</v>
      </c>
      <c r="D140" s="30" t="s">
        <v>137</v>
      </c>
      <c r="E140" s="30">
        <v>196</v>
      </c>
      <c r="F140" s="28">
        <v>254</v>
      </c>
      <c r="G140" s="28"/>
      <c r="H140" s="28"/>
      <c r="I140" s="28"/>
      <c r="J140" s="28"/>
      <c r="K140" s="33">
        <f t="shared" si="24"/>
        <v>450</v>
      </c>
      <c r="L140" s="33" t="s">
        <v>812</v>
      </c>
      <c r="M140" s="33"/>
      <c r="N140" s="33">
        <f t="shared" si="25"/>
        <v>449.98660000000001</v>
      </c>
      <c r="O140" s="33">
        <f t="shared" si="26"/>
        <v>2</v>
      </c>
      <c r="P140" s="33">
        <f t="shared" ca="1" si="27"/>
        <v>0</v>
      </c>
      <c r="Q140" s="34" t="s">
        <v>67</v>
      </c>
      <c r="R140" s="35">
        <f t="shared" si="28"/>
        <v>0</v>
      </c>
      <c r="S140" s="35">
        <f t="shared" si="29"/>
        <v>450.26020000000005</v>
      </c>
      <c r="T140" s="28">
        <v>254</v>
      </c>
      <c r="U140" s="30">
        <v>196</v>
      </c>
      <c r="V140" s="28"/>
      <c r="W140" s="28"/>
      <c r="X140" s="28"/>
      <c r="Y140" s="28"/>
      <c r="AE140" s="55"/>
      <c r="AF140" s="55"/>
      <c r="AI140" s="39"/>
      <c r="AJ140" s="39"/>
      <c r="AK140" s="39"/>
      <c r="AL140" s="49"/>
      <c r="AN140" s="1"/>
    </row>
    <row r="141" spans="1:40" s="27" customFormat="1" ht="15" x14ac:dyDescent="0.25">
      <c r="A141" s="58">
        <v>13</v>
      </c>
      <c r="B141" s="58">
        <v>13</v>
      </c>
      <c r="C141" s="58" t="s">
        <v>238</v>
      </c>
      <c r="D141" s="30" t="s">
        <v>163</v>
      </c>
      <c r="E141" s="30">
        <v>228</v>
      </c>
      <c r="F141" s="28">
        <v>193</v>
      </c>
      <c r="G141" s="28"/>
      <c r="H141" s="28"/>
      <c r="I141" s="28"/>
      <c r="J141" s="28"/>
      <c r="K141" s="33">
        <f t="shared" si="24"/>
        <v>421</v>
      </c>
      <c r="L141" s="33" t="s">
        <v>812</v>
      </c>
      <c r="M141" s="33"/>
      <c r="N141" s="33">
        <f t="shared" si="25"/>
        <v>420.98649999999998</v>
      </c>
      <c r="O141" s="33">
        <f t="shared" si="26"/>
        <v>2</v>
      </c>
      <c r="P141" s="33">
        <f t="shared" ca="1" si="27"/>
        <v>0</v>
      </c>
      <c r="Q141" s="34" t="s">
        <v>67</v>
      </c>
      <c r="R141" s="35">
        <f t="shared" si="28"/>
        <v>0</v>
      </c>
      <c r="S141" s="35">
        <f t="shared" si="29"/>
        <v>421.23379999999997</v>
      </c>
      <c r="T141" s="30">
        <v>228</v>
      </c>
      <c r="U141" s="28">
        <v>193</v>
      </c>
      <c r="V141" s="28"/>
      <c r="W141" s="28"/>
      <c r="X141" s="28"/>
      <c r="Y141" s="28"/>
      <c r="AE141" s="55"/>
      <c r="AF141" s="55"/>
      <c r="AI141" s="39"/>
      <c r="AJ141" s="39"/>
      <c r="AK141" s="39"/>
      <c r="AL141" s="49"/>
      <c r="AN141" s="1"/>
    </row>
    <row r="142" spans="1:40" s="27" customFormat="1" ht="15" x14ac:dyDescent="0.25">
      <c r="A142" s="58">
        <v>14</v>
      </c>
      <c r="B142" s="58">
        <v>14</v>
      </c>
      <c r="C142" s="58" t="s">
        <v>235</v>
      </c>
      <c r="D142" s="30" t="s">
        <v>77</v>
      </c>
      <c r="E142" s="30">
        <v>202</v>
      </c>
      <c r="F142" s="28">
        <v>195</v>
      </c>
      <c r="G142" s="28"/>
      <c r="H142" s="28"/>
      <c r="I142" s="28"/>
      <c r="J142" s="28"/>
      <c r="K142" s="33">
        <f t="shared" si="24"/>
        <v>397</v>
      </c>
      <c r="L142" s="33" t="s">
        <v>812</v>
      </c>
      <c r="M142" s="33"/>
      <c r="N142" s="33">
        <f t="shared" si="25"/>
        <v>396.9864</v>
      </c>
      <c r="O142" s="33">
        <f t="shared" si="26"/>
        <v>2</v>
      </c>
      <c r="P142" s="33">
        <f t="shared" ca="1" si="27"/>
        <v>0</v>
      </c>
      <c r="Q142" s="34" t="s">
        <v>67</v>
      </c>
      <c r="R142" s="35">
        <f t="shared" si="28"/>
        <v>0</v>
      </c>
      <c r="S142" s="35">
        <f t="shared" si="29"/>
        <v>397.2079</v>
      </c>
      <c r="T142" s="30">
        <v>202</v>
      </c>
      <c r="U142" s="28">
        <v>195</v>
      </c>
      <c r="V142" s="28"/>
      <c r="W142" s="28"/>
      <c r="X142" s="28"/>
      <c r="Y142" s="28"/>
      <c r="AE142" s="55"/>
      <c r="AF142" s="55"/>
      <c r="AI142" s="39"/>
      <c r="AJ142" s="39"/>
      <c r="AK142" s="39"/>
      <c r="AL142" s="49"/>
      <c r="AN142" s="1"/>
    </row>
    <row r="143" spans="1:40" s="27" customFormat="1" ht="15" x14ac:dyDescent="0.25">
      <c r="A143" s="58">
        <v>15</v>
      </c>
      <c r="B143" s="58">
        <v>15</v>
      </c>
      <c r="C143" s="58" t="s">
        <v>273</v>
      </c>
      <c r="D143" s="30" t="s">
        <v>157</v>
      </c>
      <c r="E143" s="30">
        <v>176</v>
      </c>
      <c r="F143" s="28">
        <v>173</v>
      </c>
      <c r="G143" s="28"/>
      <c r="H143" s="28"/>
      <c r="I143" s="28"/>
      <c r="J143" s="28"/>
      <c r="K143" s="33">
        <f t="shared" si="24"/>
        <v>349</v>
      </c>
      <c r="L143" s="33" t="s">
        <v>812</v>
      </c>
      <c r="M143" s="33"/>
      <c r="N143" s="33">
        <f t="shared" si="25"/>
        <v>348.98630000000003</v>
      </c>
      <c r="O143" s="33">
        <f t="shared" si="26"/>
        <v>2</v>
      </c>
      <c r="P143" s="33">
        <f t="shared" ca="1" si="27"/>
        <v>0</v>
      </c>
      <c r="Q143" s="34" t="s">
        <v>67</v>
      </c>
      <c r="R143" s="35">
        <f t="shared" si="28"/>
        <v>0</v>
      </c>
      <c r="S143" s="35">
        <f t="shared" si="29"/>
        <v>349.17959999999999</v>
      </c>
      <c r="T143" s="30">
        <v>176</v>
      </c>
      <c r="U143" s="28">
        <v>173</v>
      </c>
      <c r="V143" s="28"/>
      <c r="W143" s="28"/>
      <c r="X143" s="28"/>
      <c r="Y143" s="28"/>
      <c r="AE143" s="55"/>
      <c r="AF143" s="55"/>
      <c r="AI143" s="39"/>
      <c r="AJ143" s="39"/>
      <c r="AK143" s="39"/>
      <c r="AL143" s="49"/>
      <c r="AN143" s="1"/>
    </row>
    <row r="144" spans="1:40" s="27" customFormat="1" ht="15" x14ac:dyDescent="0.25">
      <c r="A144" s="58">
        <v>16</v>
      </c>
      <c r="B144" s="58">
        <v>16</v>
      </c>
      <c r="C144" s="58" t="s">
        <v>322</v>
      </c>
      <c r="D144" s="30" t="s">
        <v>120</v>
      </c>
      <c r="E144" s="30">
        <v>156</v>
      </c>
      <c r="F144" s="28">
        <v>152</v>
      </c>
      <c r="G144" s="28"/>
      <c r="H144" s="28"/>
      <c r="I144" s="28"/>
      <c r="J144" s="28"/>
      <c r="K144" s="33">
        <f t="shared" si="24"/>
        <v>308</v>
      </c>
      <c r="L144" s="33" t="s">
        <v>812</v>
      </c>
      <c r="M144" s="33"/>
      <c r="N144" s="33">
        <f t="shared" si="25"/>
        <v>307.9862</v>
      </c>
      <c r="O144" s="33">
        <f t="shared" si="26"/>
        <v>2</v>
      </c>
      <c r="P144" s="33">
        <f t="shared" ca="1" si="27"/>
        <v>0</v>
      </c>
      <c r="Q144" s="34" t="s">
        <v>67</v>
      </c>
      <c r="R144" s="35">
        <f t="shared" si="28"/>
        <v>0</v>
      </c>
      <c r="S144" s="35">
        <f t="shared" si="29"/>
        <v>308.1574</v>
      </c>
      <c r="T144" s="30">
        <v>156</v>
      </c>
      <c r="U144" s="28">
        <v>152</v>
      </c>
      <c r="V144" s="28"/>
      <c r="W144" s="28"/>
      <c r="X144" s="28"/>
      <c r="Y144" s="28"/>
      <c r="AE144" s="55"/>
      <c r="AF144" s="55"/>
      <c r="AI144" s="39"/>
      <c r="AJ144" s="39"/>
      <c r="AK144" s="39"/>
      <c r="AL144" s="49"/>
      <c r="AN144" s="1"/>
    </row>
    <row r="145" spans="1:40" s="27" customFormat="1" ht="15" x14ac:dyDescent="0.25">
      <c r="A145" s="58">
        <v>17</v>
      </c>
      <c r="B145" s="58">
        <v>17</v>
      </c>
      <c r="C145" s="58" t="s">
        <v>317</v>
      </c>
      <c r="D145" s="30" t="s">
        <v>66</v>
      </c>
      <c r="E145" s="30">
        <v>144</v>
      </c>
      <c r="F145" s="28">
        <v>154</v>
      </c>
      <c r="G145" s="28"/>
      <c r="H145" s="28"/>
      <c r="I145" s="28"/>
      <c r="J145" s="28"/>
      <c r="K145" s="33">
        <f t="shared" si="24"/>
        <v>298</v>
      </c>
      <c r="L145" s="33" t="s">
        <v>812</v>
      </c>
      <c r="M145" s="33"/>
      <c r="N145" s="33">
        <f t="shared" si="25"/>
        <v>297.98610000000002</v>
      </c>
      <c r="O145" s="33">
        <f t="shared" si="26"/>
        <v>2</v>
      </c>
      <c r="P145" s="33">
        <f t="shared" ca="1" si="27"/>
        <v>0</v>
      </c>
      <c r="Q145" s="34" t="s">
        <v>67</v>
      </c>
      <c r="R145" s="35">
        <f t="shared" si="28"/>
        <v>0</v>
      </c>
      <c r="S145" s="35">
        <f t="shared" si="29"/>
        <v>298.15450000000004</v>
      </c>
      <c r="T145" s="28">
        <v>154</v>
      </c>
      <c r="U145" s="30">
        <v>144</v>
      </c>
      <c r="V145" s="28"/>
      <c r="W145" s="28"/>
      <c r="X145" s="28"/>
      <c r="Y145" s="28"/>
      <c r="AE145" s="55"/>
      <c r="AF145" s="55"/>
      <c r="AI145" s="39"/>
      <c r="AJ145" s="39"/>
      <c r="AK145" s="39"/>
      <c r="AL145" s="49"/>
      <c r="AN145" s="1"/>
    </row>
    <row r="146" spans="1:40" s="27" customFormat="1" ht="15" x14ac:dyDescent="0.25">
      <c r="A146" s="58">
        <v>18</v>
      </c>
      <c r="B146" s="58">
        <v>18</v>
      </c>
      <c r="C146" s="58" t="s">
        <v>344</v>
      </c>
      <c r="D146" s="30" t="s">
        <v>36</v>
      </c>
      <c r="E146" s="30">
        <v>145</v>
      </c>
      <c r="F146" s="28">
        <v>145</v>
      </c>
      <c r="G146" s="28"/>
      <c r="H146" s="28"/>
      <c r="I146" s="28"/>
      <c r="J146" s="28"/>
      <c r="K146" s="33">
        <f t="shared" si="24"/>
        <v>290</v>
      </c>
      <c r="L146" s="33" t="s">
        <v>812</v>
      </c>
      <c r="M146" s="33"/>
      <c r="N146" s="33">
        <f t="shared" si="25"/>
        <v>289.98599999999999</v>
      </c>
      <c r="O146" s="33">
        <f t="shared" si="26"/>
        <v>2</v>
      </c>
      <c r="P146" s="33">
        <f t="shared" ca="1" si="27"/>
        <v>0</v>
      </c>
      <c r="Q146" s="34" t="s">
        <v>67</v>
      </c>
      <c r="R146" s="35">
        <f t="shared" si="28"/>
        <v>0</v>
      </c>
      <c r="S146" s="35">
        <f t="shared" si="29"/>
        <v>290.14549999999997</v>
      </c>
      <c r="T146" s="30">
        <v>145</v>
      </c>
      <c r="U146" s="28">
        <v>145</v>
      </c>
      <c r="V146" s="28"/>
      <c r="W146" s="28"/>
      <c r="X146" s="28"/>
      <c r="Y146" s="28"/>
      <c r="AE146" s="55"/>
      <c r="AF146" s="55"/>
      <c r="AI146" s="39"/>
      <c r="AJ146" s="39"/>
      <c r="AK146" s="39"/>
      <c r="AL146" s="49"/>
      <c r="AN146" s="1"/>
    </row>
    <row r="147" spans="1:40" s="27" customFormat="1" ht="15" x14ac:dyDescent="0.25">
      <c r="A147" s="58">
        <v>19</v>
      </c>
      <c r="B147" s="58">
        <v>19</v>
      </c>
      <c r="C147" s="58" t="s">
        <v>372</v>
      </c>
      <c r="D147" s="30" t="s">
        <v>77</v>
      </c>
      <c r="E147" s="30">
        <v>150</v>
      </c>
      <c r="F147" s="28">
        <v>137</v>
      </c>
      <c r="G147" s="28"/>
      <c r="H147" s="28"/>
      <c r="I147" s="28"/>
      <c r="J147" s="28"/>
      <c r="K147" s="33">
        <f t="shared" si="24"/>
        <v>287</v>
      </c>
      <c r="L147" s="33" t="s">
        <v>812</v>
      </c>
      <c r="M147" s="33"/>
      <c r="N147" s="33">
        <f t="shared" si="25"/>
        <v>286.98590000000002</v>
      </c>
      <c r="O147" s="33">
        <f t="shared" si="26"/>
        <v>2</v>
      </c>
      <c r="P147" s="33">
        <f t="shared" ca="1" si="27"/>
        <v>0</v>
      </c>
      <c r="Q147" s="34" t="s">
        <v>67</v>
      </c>
      <c r="R147" s="35">
        <f t="shared" si="28"/>
        <v>0</v>
      </c>
      <c r="S147" s="35">
        <f t="shared" si="29"/>
        <v>287.14959999999996</v>
      </c>
      <c r="T147" s="30">
        <v>150</v>
      </c>
      <c r="U147" s="28">
        <v>137</v>
      </c>
      <c r="V147" s="28"/>
      <c r="W147" s="28"/>
      <c r="X147" s="28"/>
      <c r="Y147" s="28"/>
      <c r="AE147" s="55"/>
      <c r="AF147" s="55"/>
      <c r="AI147" s="39"/>
      <c r="AJ147" s="39"/>
      <c r="AK147" s="39"/>
      <c r="AL147" s="49"/>
      <c r="AN147" s="1"/>
    </row>
    <row r="148" spans="1:40" s="27" customFormat="1" ht="15" x14ac:dyDescent="0.25">
      <c r="A148" s="58">
        <v>20</v>
      </c>
      <c r="B148" s="58">
        <v>20</v>
      </c>
      <c r="C148" s="58" t="s">
        <v>531</v>
      </c>
      <c r="D148" s="30" t="s">
        <v>71</v>
      </c>
      <c r="E148" s="30">
        <v>280</v>
      </c>
      <c r="F148" s="28"/>
      <c r="G148" s="28"/>
      <c r="H148" s="28"/>
      <c r="I148" s="28"/>
      <c r="J148" s="28"/>
      <c r="K148" s="33">
        <f t="shared" si="24"/>
        <v>280</v>
      </c>
      <c r="L148" s="33" t="s">
        <v>812</v>
      </c>
      <c r="M148" s="33"/>
      <c r="N148" s="33">
        <f t="shared" si="25"/>
        <v>279.98579999999998</v>
      </c>
      <c r="O148" s="33">
        <f t="shared" si="26"/>
        <v>1</v>
      </c>
      <c r="P148" s="33">
        <f t="shared" ca="1" si="27"/>
        <v>0</v>
      </c>
      <c r="Q148" s="34" t="s">
        <v>67</v>
      </c>
      <c r="R148" s="35">
        <f t="shared" si="28"/>
        <v>0</v>
      </c>
      <c r="S148" s="35">
        <f t="shared" si="29"/>
        <v>280.26579999999996</v>
      </c>
      <c r="T148" s="30">
        <v>280</v>
      </c>
      <c r="U148" s="28"/>
      <c r="V148" s="28"/>
      <c r="W148" s="28"/>
      <c r="X148" s="28"/>
      <c r="Y148" s="28"/>
      <c r="AE148" s="55"/>
      <c r="AF148" s="55"/>
      <c r="AI148" s="39"/>
      <c r="AJ148" s="39"/>
      <c r="AK148" s="39"/>
      <c r="AL148" s="49"/>
      <c r="AN148" s="1"/>
    </row>
    <row r="149" spans="1:40" s="27" customFormat="1" ht="15" x14ac:dyDescent="0.25">
      <c r="A149" s="58">
        <v>21</v>
      </c>
      <c r="B149" s="58">
        <v>21</v>
      </c>
      <c r="C149" s="58" t="s">
        <v>96</v>
      </c>
      <c r="D149" s="30" t="s">
        <v>24</v>
      </c>
      <c r="E149" s="30"/>
      <c r="F149" s="28">
        <v>274</v>
      </c>
      <c r="G149" s="28"/>
      <c r="H149" s="28"/>
      <c r="I149" s="28"/>
      <c r="J149" s="28"/>
      <c r="K149" s="33">
        <f t="shared" si="24"/>
        <v>274</v>
      </c>
      <c r="L149" s="33" t="s">
        <v>812</v>
      </c>
      <c r="M149" s="33"/>
      <c r="N149" s="33">
        <f t="shared" si="25"/>
        <v>273.98570000000001</v>
      </c>
      <c r="O149" s="33">
        <f t="shared" si="26"/>
        <v>1</v>
      </c>
      <c r="P149" s="33" t="str">
        <f t="shared" ca="1" si="27"/>
        <v>Y</v>
      </c>
      <c r="Q149" s="34" t="s">
        <v>67</v>
      </c>
      <c r="R149" s="35">
        <f t="shared" si="28"/>
        <v>0</v>
      </c>
      <c r="S149" s="35">
        <f t="shared" si="29"/>
        <v>274.25970000000001</v>
      </c>
      <c r="T149" s="28">
        <v>274</v>
      </c>
      <c r="U149" s="30"/>
      <c r="V149" s="28"/>
      <c r="W149" s="28"/>
      <c r="X149" s="28"/>
      <c r="Y149" s="28"/>
      <c r="AE149" s="55"/>
      <c r="AF149" s="55"/>
      <c r="AI149" s="39"/>
      <c r="AJ149" s="39"/>
      <c r="AK149" s="39"/>
      <c r="AL149" s="49"/>
      <c r="AN149" s="1"/>
    </row>
    <row r="150" spans="1:40" s="27" customFormat="1" ht="15" x14ac:dyDescent="0.25">
      <c r="A150" s="58">
        <v>22</v>
      </c>
      <c r="B150" s="58">
        <v>22</v>
      </c>
      <c r="C150" s="58" t="s">
        <v>105</v>
      </c>
      <c r="D150" s="30" t="s">
        <v>107</v>
      </c>
      <c r="E150" s="30"/>
      <c r="F150" s="28">
        <v>269</v>
      </c>
      <c r="G150" s="28"/>
      <c r="H150" s="28"/>
      <c r="I150" s="28"/>
      <c r="J150" s="28"/>
      <c r="K150" s="33">
        <f t="shared" si="24"/>
        <v>269</v>
      </c>
      <c r="L150" s="33" t="s">
        <v>812</v>
      </c>
      <c r="M150" s="33"/>
      <c r="N150" s="33">
        <f t="shared" si="25"/>
        <v>268.98559999999998</v>
      </c>
      <c r="O150" s="33">
        <f t="shared" si="26"/>
        <v>1</v>
      </c>
      <c r="P150" s="33" t="str">
        <f t="shared" ca="1" si="27"/>
        <v>Y</v>
      </c>
      <c r="Q150" s="34" t="s">
        <v>67</v>
      </c>
      <c r="R150" s="35">
        <f t="shared" si="28"/>
        <v>0</v>
      </c>
      <c r="S150" s="35">
        <f t="shared" si="29"/>
        <v>269.25459999999998</v>
      </c>
      <c r="T150" s="28">
        <v>269</v>
      </c>
      <c r="U150" s="30"/>
      <c r="V150" s="28"/>
      <c r="W150" s="28"/>
      <c r="X150" s="28"/>
      <c r="Y150" s="28"/>
      <c r="AE150" s="55"/>
      <c r="AF150" s="55"/>
      <c r="AI150" s="39"/>
      <c r="AJ150" s="39"/>
      <c r="AK150" s="39"/>
      <c r="AL150" s="49"/>
      <c r="AN150" s="1"/>
    </row>
    <row r="151" spans="1:40" s="27" customFormat="1" ht="15" x14ac:dyDescent="0.25">
      <c r="A151" s="58">
        <v>23</v>
      </c>
      <c r="B151" s="58">
        <v>23</v>
      </c>
      <c r="C151" s="58" t="s">
        <v>378</v>
      </c>
      <c r="D151" s="30" t="s">
        <v>46</v>
      </c>
      <c r="E151" s="30">
        <v>132</v>
      </c>
      <c r="F151" s="28">
        <v>136</v>
      </c>
      <c r="G151" s="28"/>
      <c r="H151" s="28"/>
      <c r="I151" s="28"/>
      <c r="J151" s="28"/>
      <c r="K151" s="33">
        <f t="shared" si="24"/>
        <v>268</v>
      </c>
      <c r="L151" s="33" t="s">
        <v>812</v>
      </c>
      <c r="M151" s="33"/>
      <c r="N151" s="33">
        <f t="shared" si="25"/>
        <v>267.9855</v>
      </c>
      <c r="O151" s="33">
        <f t="shared" si="26"/>
        <v>2</v>
      </c>
      <c r="P151" s="33">
        <f t="shared" ca="1" si="27"/>
        <v>0</v>
      </c>
      <c r="Q151" s="34" t="s">
        <v>67</v>
      </c>
      <c r="R151" s="35">
        <f t="shared" si="28"/>
        <v>0</v>
      </c>
      <c r="S151" s="35">
        <f t="shared" si="29"/>
        <v>268.13470000000001</v>
      </c>
      <c r="T151" s="28">
        <v>136</v>
      </c>
      <c r="U151" s="30">
        <v>132</v>
      </c>
      <c r="V151" s="28"/>
      <c r="W151" s="28"/>
      <c r="X151" s="28"/>
      <c r="Y151" s="28"/>
      <c r="AE151" s="55"/>
      <c r="AF151" s="55"/>
      <c r="AI151" s="39"/>
      <c r="AJ151" s="39"/>
      <c r="AK151" s="39"/>
      <c r="AL151" s="49"/>
      <c r="AN151" s="1"/>
    </row>
    <row r="152" spans="1:40" s="27" customFormat="1" ht="15" x14ac:dyDescent="0.25">
      <c r="A152" s="58">
        <v>24</v>
      </c>
      <c r="B152" s="58">
        <v>24</v>
      </c>
      <c r="C152" s="58" t="s">
        <v>113</v>
      </c>
      <c r="D152" s="30" t="s">
        <v>50</v>
      </c>
      <c r="E152" s="30"/>
      <c r="F152" s="28">
        <v>265</v>
      </c>
      <c r="G152" s="28"/>
      <c r="H152" s="28"/>
      <c r="I152" s="28"/>
      <c r="J152" s="28"/>
      <c r="K152" s="33">
        <f t="shared" si="24"/>
        <v>265</v>
      </c>
      <c r="L152" s="33" t="s">
        <v>812</v>
      </c>
      <c r="M152" s="33"/>
      <c r="N152" s="33">
        <f t="shared" si="25"/>
        <v>264.98540000000003</v>
      </c>
      <c r="O152" s="33">
        <f t="shared" si="26"/>
        <v>1</v>
      </c>
      <c r="P152" s="33" t="str">
        <f t="shared" ca="1" si="27"/>
        <v>Y</v>
      </c>
      <c r="Q152" s="34" t="s">
        <v>67</v>
      </c>
      <c r="R152" s="35">
        <f t="shared" si="28"/>
        <v>0</v>
      </c>
      <c r="S152" s="35">
        <f t="shared" si="29"/>
        <v>265.25040000000001</v>
      </c>
      <c r="T152" s="28">
        <v>265</v>
      </c>
      <c r="U152" s="30"/>
      <c r="V152" s="28"/>
      <c r="W152" s="28"/>
      <c r="X152" s="28"/>
      <c r="Y152" s="28"/>
      <c r="AE152" s="55"/>
      <c r="AF152" s="55"/>
      <c r="AI152" s="39"/>
      <c r="AJ152" s="39"/>
      <c r="AK152" s="39"/>
      <c r="AL152" s="49"/>
      <c r="AN152" s="1"/>
    </row>
    <row r="153" spans="1:40" s="27" customFormat="1" ht="15" x14ac:dyDescent="0.25">
      <c r="A153" s="58">
        <v>25</v>
      </c>
      <c r="B153" s="58">
        <v>25</v>
      </c>
      <c r="C153" s="58" t="s">
        <v>532</v>
      </c>
      <c r="D153" s="30" t="s">
        <v>46</v>
      </c>
      <c r="E153" s="30">
        <v>264</v>
      </c>
      <c r="F153" s="28"/>
      <c r="G153" s="28"/>
      <c r="H153" s="28"/>
      <c r="I153" s="28"/>
      <c r="J153" s="28"/>
      <c r="K153" s="33">
        <f t="shared" si="24"/>
        <v>264</v>
      </c>
      <c r="L153" s="33" t="s">
        <v>812</v>
      </c>
      <c r="M153" s="33"/>
      <c r="N153" s="33">
        <f t="shared" si="25"/>
        <v>263.9853</v>
      </c>
      <c r="O153" s="33">
        <f t="shared" si="26"/>
        <v>1</v>
      </c>
      <c r="P153" s="33">
        <f t="shared" ca="1" si="27"/>
        <v>0</v>
      </c>
      <c r="Q153" s="34" t="s">
        <v>67</v>
      </c>
      <c r="R153" s="35">
        <f t="shared" si="28"/>
        <v>0</v>
      </c>
      <c r="S153" s="35">
        <f t="shared" si="29"/>
        <v>264.24930000000001</v>
      </c>
      <c r="T153" s="30">
        <v>264</v>
      </c>
      <c r="U153" s="28"/>
      <c r="V153" s="28"/>
      <c r="W153" s="28"/>
      <c r="X153" s="28"/>
      <c r="Y153" s="28"/>
      <c r="AE153" s="55"/>
      <c r="AF153" s="55"/>
      <c r="AI153" s="39"/>
      <c r="AJ153" s="39"/>
      <c r="AK153" s="39"/>
      <c r="AL153" s="49"/>
      <c r="AN153" s="1"/>
    </row>
    <row r="154" spans="1:40" s="27" customFormat="1" ht="15" x14ac:dyDescent="0.25">
      <c r="A154" s="58">
        <v>26</v>
      </c>
      <c r="B154" s="58" t="s">
        <v>54</v>
      </c>
      <c r="C154" s="58" t="s">
        <v>399</v>
      </c>
      <c r="D154" s="30" t="s">
        <v>28</v>
      </c>
      <c r="E154" s="30">
        <v>124</v>
      </c>
      <c r="F154" s="28">
        <v>129</v>
      </c>
      <c r="G154" s="28"/>
      <c r="H154" s="28"/>
      <c r="I154" s="28"/>
      <c r="J154" s="28"/>
      <c r="K154" s="33">
        <f t="shared" si="24"/>
        <v>253</v>
      </c>
      <c r="L154" s="33" t="s">
        <v>811</v>
      </c>
      <c r="M154" s="33"/>
      <c r="N154" s="33">
        <f t="shared" si="25"/>
        <v>252.98519999999999</v>
      </c>
      <c r="O154" s="33">
        <f t="shared" si="26"/>
        <v>2</v>
      </c>
      <c r="P154" s="33">
        <f t="shared" ca="1" si="27"/>
        <v>0</v>
      </c>
      <c r="Q154" s="34" t="s">
        <v>67</v>
      </c>
      <c r="R154" s="35">
        <f t="shared" si="28"/>
        <v>0</v>
      </c>
      <c r="S154" s="35">
        <f t="shared" si="29"/>
        <v>253.1266</v>
      </c>
      <c r="T154" s="28">
        <v>129</v>
      </c>
      <c r="U154" s="30">
        <v>124</v>
      </c>
      <c r="V154" s="28"/>
      <c r="W154" s="28"/>
      <c r="X154" s="28"/>
      <c r="Y154" s="28"/>
      <c r="AE154" s="55"/>
      <c r="AF154" s="55"/>
      <c r="AI154" s="39"/>
      <c r="AJ154" s="39"/>
      <c r="AK154" s="39"/>
      <c r="AL154" s="49"/>
      <c r="AN154" s="1"/>
    </row>
    <row r="155" spans="1:40" s="27" customFormat="1" ht="15" x14ac:dyDescent="0.25">
      <c r="A155" s="58">
        <v>27</v>
      </c>
      <c r="B155" s="58" t="s">
        <v>54</v>
      </c>
      <c r="C155" s="58" t="s">
        <v>396</v>
      </c>
      <c r="D155" s="30" t="s">
        <v>28</v>
      </c>
      <c r="E155" s="30">
        <v>115</v>
      </c>
      <c r="F155" s="28">
        <v>130</v>
      </c>
      <c r="G155" s="28"/>
      <c r="H155" s="28"/>
      <c r="I155" s="28"/>
      <c r="J155" s="28"/>
      <c r="K155" s="33">
        <f t="shared" si="24"/>
        <v>245</v>
      </c>
      <c r="L155" s="33" t="s">
        <v>811</v>
      </c>
      <c r="M155" s="33"/>
      <c r="N155" s="33">
        <f t="shared" si="25"/>
        <v>244.98509999999999</v>
      </c>
      <c r="O155" s="33">
        <f t="shared" si="26"/>
        <v>2</v>
      </c>
      <c r="P155" s="33">
        <f t="shared" ca="1" si="27"/>
        <v>0</v>
      </c>
      <c r="Q155" s="34" t="s">
        <v>67</v>
      </c>
      <c r="R155" s="35">
        <f t="shared" si="28"/>
        <v>0</v>
      </c>
      <c r="S155" s="35">
        <f t="shared" si="29"/>
        <v>245.1266</v>
      </c>
      <c r="T155" s="28">
        <v>130</v>
      </c>
      <c r="U155" s="30">
        <v>115</v>
      </c>
      <c r="V155" s="28"/>
      <c r="W155" s="28"/>
      <c r="X155" s="28"/>
      <c r="Y155" s="28"/>
      <c r="AE155" s="55"/>
      <c r="AF155" s="55"/>
      <c r="AI155" s="39"/>
      <c r="AJ155" s="39"/>
      <c r="AK155" s="39"/>
      <c r="AL155" s="49"/>
      <c r="AN155" s="1"/>
    </row>
    <row r="156" spans="1:40" s="27" customFormat="1" ht="15" x14ac:dyDescent="0.25">
      <c r="A156" s="58">
        <v>28</v>
      </c>
      <c r="B156" s="58">
        <v>26</v>
      </c>
      <c r="C156" s="58" t="s">
        <v>176</v>
      </c>
      <c r="D156" s="30" t="s">
        <v>77</v>
      </c>
      <c r="E156" s="30"/>
      <c r="F156" s="28">
        <v>232</v>
      </c>
      <c r="G156" s="28"/>
      <c r="H156" s="28"/>
      <c r="I156" s="28"/>
      <c r="J156" s="28"/>
      <c r="K156" s="33">
        <f t="shared" si="24"/>
        <v>232</v>
      </c>
      <c r="L156" s="33" t="s">
        <v>812</v>
      </c>
      <c r="M156" s="33"/>
      <c r="N156" s="33">
        <f t="shared" si="25"/>
        <v>231.98500000000001</v>
      </c>
      <c r="O156" s="33">
        <f t="shared" si="26"/>
        <v>1</v>
      </c>
      <c r="P156" s="33" t="str">
        <f t="shared" ca="1" si="27"/>
        <v>Y</v>
      </c>
      <c r="Q156" s="34" t="s">
        <v>67</v>
      </c>
      <c r="R156" s="35">
        <f t="shared" si="28"/>
        <v>0</v>
      </c>
      <c r="S156" s="35">
        <f t="shared" si="29"/>
        <v>232.21700000000001</v>
      </c>
      <c r="T156" s="28">
        <v>232</v>
      </c>
      <c r="U156" s="30"/>
      <c r="V156" s="28"/>
      <c r="W156" s="28"/>
      <c r="X156" s="28"/>
      <c r="Y156" s="28"/>
      <c r="AE156" s="55"/>
      <c r="AF156" s="55"/>
      <c r="AI156" s="39"/>
      <c r="AJ156" s="39"/>
      <c r="AK156" s="39"/>
      <c r="AL156" s="49"/>
      <c r="AN156" s="1"/>
    </row>
    <row r="157" spans="1:40" s="27" customFormat="1" ht="15" x14ac:dyDescent="0.25">
      <c r="A157" s="58">
        <v>29</v>
      </c>
      <c r="B157" s="58">
        <v>27</v>
      </c>
      <c r="C157" s="58" t="s">
        <v>533</v>
      </c>
      <c r="D157" s="30" t="s">
        <v>90</v>
      </c>
      <c r="E157" s="30">
        <v>231</v>
      </c>
      <c r="F157" s="28"/>
      <c r="G157" s="28"/>
      <c r="H157" s="28"/>
      <c r="I157" s="28"/>
      <c r="J157" s="28"/>
      <c r="K157" s="33">
        <f t="shared" si="24"/>
        <v>231</v>
      </c>
      <c r="L157" s="33" t="s">
        <v>812</v>
      </c>
      <c r="M157" s="33"/>
      <c r="N157" s="33">
        <f t="shared" si="25"/>
        <v>230.98490000000001</v>
      </c>
      <c r="O157" s="33">
        <f t="shared" si="26"/>
        <v>1</v>
      </c>
      <c r="P157" s="33">
        <f t="shared" ca="1" si="27"/>
        <v>0</v>
      </c>
      <c r="Q157" s="34" t="s">
        <v>67</v>
      </c>
      <c r="R157" s="35">
        <f t="shared" si="28"/>
        <v>0</v>
      </c>
      <c r="S157" s="35">
        <f t="shared" si="29"/>
        <v>231.2159</v>
      </c>
      <c r="T157" s="30">
        <v>231</v>
      </c>
      <c r="U157" s="28"/>
      <c r="V157" s="28"/>
      <c r="W157" s="28"/>
      <c r="X157" s="28"/>
      <c r="Y157" s="28"/>
      <c r="AE157" s="55"/>
      <c r="AF157" s="55"/>
      <c r="AI157" s="39"/>
      <c r="AJ157" s="39"/>
      <c r="AK157" s="39"/>
      <c r="AL157" s="49"/>
      <c r="AN157" s="1"/>
    </row>
    <row r="158" spans="1:40" s="27" customFormat="1" ht="15" x14ac:dyDescent="0.25">
      <c r="A158" s="58">
        <v>30</v>
      </c>
      <c r="B158" s="58">
        <v>28</v>
      </c>
      <c r="C158" s="58" t="s">
        <v>437</v>
      </c>
      <c r="D158" s="30" t="s">
        <v>40</v>
      </c>
      <c r="E158" s="30">
        <v>109</v>
      </c>
      <c r="F158" s="28">
        <v>120</v>
      </c>
      <c r="G158" s="28"/>
      <c r="H158" s="28"/>
      <c r="I158" s="28"/>
      <c r="J158" s="28"/>
      <c r="K158" s="33">
        <f t="shared" si="24"/>
        <v>229</v>
      </c>
      <c r="L158" s="33" t="s">
        <v>812</v>
      </c>
      <c r="M158" s="33"/>
      <c r="N158" s="33">
        <f t="shared" si="25"/>
        <v>228.98480000000001</v>
      </c>
      <c r="O158" s="33">
        <f t="shared" si="26"/>
        <v>2</v>
      </c>
      <c r="P158" s="33">
        <f t="shared" ca="1" si="27"/>
        <v>0</v>
      </c>
      <c r="Q158" s="34" t="s">
        <v>67</v>
      </c>
      <c r="R158" s="35">
        <f t="shared" si="28"/>
        <v>0</v>
      </c>
      <c r="S158" s="35">
        <f t="shared" si="29"/>
        <v>229.1157</v>
      </c>
      <c r="T158" s="28">
        <v>120</v>
      </c>
      <c r="U158" s="30">
        <v>109</v>
      </c>
      <c r="V158" s="28"/>
      <c r="W158" s="28"/>
      <c r="X158" s="28"/>
      <c r="Y158" s="28"/>
      <c r="AE158" s="55"/>
      <c r="AF158" s="55"/>
      <c r="AI158" s="39"/>
      <c r="AJ158" s="39"/>
      <c r="AK158" s="39"/>
      <c r="AL158" s="49"/>
      <c r="AN158" s="1"/>
    </row>
    <row r="159" spans="1:40" s="27" customFormat="1" ht="15" x14ac:dyDescent="0.25">
      <c r="A159" s="58">
        <v>31</v>
      </c>
      <c r="B159" s="58">
        <v>29</v>
      </c>
      <c r="C159" s="58" t="s">
        <v>534</v>
      </c>
      <c r="D159" s="30" t="s">
        <v>43</v>
      </c>
      <c r="E159" s="30">
        <v>227</v>
      </c>
      <c r="F159" s="28"/>
      <c r="G159" s="28"/>
      <c r="H159" s="28"/>
      <c r="I159" s="28"/>
      <c r="J159" s="28"/>
      <c r="K159" s="33">
        <f t="shared" si="24"/>
        <v>227</v>
      </c>
      <c r="L159" s="33" t="s">
        <v>812</v>
      </c>
      <c r="M159" s="33"/>
      <c r="N159" s="33">
        <f t="shared" si="25"/>
        <v>226.9847</v>
      </c>
      <c r="O159" s="33">
        <f t="shared" si="26"/>
        <v>1</v>
      </c>
      <c r="P159" s="33">
        <f t="shared" ca="1" si="27"/>
        <v>0</v>
      </c>
      <c r="Q159" s="34" t="s">
        <v>67</v>
      </c>
      <c r="R159" s="35">
        <f t="shared" si="28"/>
        <v>0</v>
      </c>
      <c r="S159" s="35">
        <f t="shared" si="29"/>
        <v>227.21170000000001</v>
      </c>
      <c r="T159" s="30">
        <v>227</v>
      </c>
      <c r="U159" s="28"/>
      <c r="V159" s="28"/>
      <c r="W159" s="28"/>
      <c r="X159" s="28"/>
      <c r="Y159" s="28"/>
      <c r="AE159" s="55"/>
      <c r="AF159" s="55"/>
      <c r="AI159" s="39"/>
      <c r="AJ159" s="39"/>
      <c r="AK159" s="39"/>
      <c r="AL159" s="49"/>
      <c r="AN159" s="1"/>
    </row>
    <row r="160" spans="1:40" s="27" customFormat="1" ht="15" x14ac:dyDescent="0.25">
      <c r="A160" s="58">
        <v>32</v>
      </c>
      <c r="B160" s="58">
        <v>30</v>
      </c>
      <c r="C160" s="58" t="s">
        <v>189</v>
      </c>
      <c r="D160" s="30" t="s">
        <v>71</v>
      </c>
      <c r="E160" s="30"/>
      <c r="F160" s="28">
        <v>222</v>
      </c>
      <c r="G160" s="28"/>
      <c r="H160" s="28"/>
      <c r="I160" s="28"/>
      <c r="J160" s="28"/>
      <c r="K160" s="33">
        <f t="shared" si="24"/>
        <v>222</v>
      </c>
      <c r="L160" s="33" t="s">
        <v>812</v>
      </c>
      <c r="M160" s="33"/>
      <c r="N160" s="33">
        <f t="shared" si="25"/>
        <v>221.9846</v>
      </c>
      <c r="O160" s="33">
        <f t="shared" si="26"/>
        <v>1</v>
      </c>
      <c r="P160" s="33" t="str">
        <f t="shared" ca="1" si="27"/>
        <v>Y</v>
      </c>
      <c r="Q160" s="34" t="s">
        <v>67</v>
      </c>
      <c r="R160" s="35">
        <f t="shared" si="28"/>
        <v>0</v>
      </c>
      <c r="S160" s="35">
        <f t="shared" si="29"/>
        <v>222.20660000000001</v>
      </c>
      <c r="T160" s="28">
        <v>222</v>
      </c>
      <c r="U160" s="30"/>
      <c r="V160" s="28"/>
      <c r="W160" s="28"/>
      <c r="X160" s="28"/>
      <c r="Y160" s="28"/>
      <c r="AE160" s="55"/>
      <c r="AF160" s="55"/>
      <c r="AI160" s="39"/>
      <c r="AJ160" s="39"/>
      <c r="AK160" s="39"/>
      <c r="AL160" s="49"/>
      <c r="AN160" s="1"/>
    </row>
    <row r="161" spans="1:40" s="27" customFormat="1" ht="15" x14ac:dyDescent="0.25">
      <c r="A161" s="58">
        <v>33</v>
      </c>
      <c r="B161" s="58" t="s">
        <v>54</v>
      </c>
      <c r="C161" s="58" t="s">
        <v>535</v>
      </c>
      <c r="D161" s="30" t="s">
        <v>28</v>
      </c>
      <c r="E161" s="30">
        <v>215</v>
      </c>
      <c r="F161" s="28"/>
      <c r="G161" s="28"/>
      <c r="H161" s="28"/>
      <c r="I161" s="28"/>
      <c r="J161" s="28"/>
      <c r="K161" s="33">
        <f t="shared" si="24"/>
        <v>215</v>
      </c>
      <c r="L161" s="33" t="s">
        <v>811</v>
      </c>
      <c r="M161" s="33"/>
      <c r="N161" s="33">
        <f t="shared" si="25"/>
        <v>214.9845</v>
      </c>
      <c r="O161" s="33">
        <f t="shared" si="26"/>
        <v>1</v>
      </c>
      <c r="P161" s="33">
        <f t="shared" ca="1" si="27"/>
        <v>0</v>
      </c>
      <c r="Q161" s="34" t="s">
        <v>67</v>
      </c>
      <c r="R161" s="35">
        <f t="shared" si="28"/>
        <v>0</v>
      </c>
      <c r="S161" s="35">
        <f t="shared" si="29"/>
        <v>215.1995</v>
      </c>
      <c r="T161" s="30">
        <v>215</v>
      </c>
      <c r="U161" s="28"/>
      <c r="V161" s="28"/>
      <c r="W161" s="28"/>
      <c r="X161" s="28"/>
      <c r="Y161" s="28"/>
      <c r="AE161" s="55"/>
      <c r="AF161" s="55"/>
      <c r="AI161" s="39"/>
      <c r="AJ161" s="39"/>
      <c r="AK161" s="39"/>
      <c r="AL161" s="49"/>
      <c r="AN161" s="1"/>
    </row>
    <row r="162" spans="1:40" s="27" customFormat="1" ht="15" x14ac:dyDescent="0.25">
      <c r="A162" s="58">
        <v>34</v>
      </c>
      <c r="B162" s="58">
        <v>31</v>
      </c>
      <c r="C162" s="58" t="s">
        <v>536</v>
      </c>
      <c r="D162" s="30" t="s">
        <v>66</v>
      </c>
      <c r="E162" s="30">
        <v>204</v>
      </c>
      <c r="F162" s="28"/>
      <c r="G162" s="28"/>
      <c r="H162" s="28"/>
      <c r="I162" s="28"/>
      <c r="J162" s="28"/>
      <c r="K162" s="33">
        <f t="shared" si="24"/>
        <v>204</v>
      </c>
      <c r="L162" s="33" t="s">
        <v>812</v>
      </c>
      <c r="M162" s="33"/>
      <c r="N162" s="33">
        <f t="shared" si="25"/>
        <v>203.98439999999999</v>
      </c>
      <c r="O162" s="33">
        <f t="shared" si="26"/>
        <v>1</v>
      </c>
      <c r="P162" s="33">
        <f t="shared" ca="1" si="27"/>
        <v>0</v>
      </c>
      <c r="Q162" s="34" t="s">
        <v>67</v>
      </c>
      <c r="R162" s="35">
        <f t="shared" si="28"/>
        <v>0</v>
      </c>
      <c r="S162" s="35">
        <f t="shared" si="29"/>
        <v>204.1884</v>
      </c>
      <c r="T162" s="30">
        <v>204</v>
      </c>
      <c r="U162" s="28"/>
      <c r="V162" s="28"/>
      <c r="W162" s="28"/>
      <c r="X162" s="28"/>
      <c r="Y162" s="28"/>
      <c r="AE162" s="55"/>
      <c r="AF162" s="55"/>
      <c r="AI162" s="39"/>
      <c r="AJ162" s="39"/>
      <c r="AK162" s="39"/>
      <c r="AL162" s="49"/>
      <c r="AN162" s="1"/>
    </row>
    <row r="163" spans="1:40" s="27" customFormat="1" ht="15" x14ac:dyDescent="0.25">
      <c r="A163" s="58">
        <v>35</v>
      </c>
      <c r="B163" s="58">
        <v>32</v>
      </c>
      <c r="C163" s="58" t="s">
        <v>537</v>
      </c>
      <c r="D163" s="30" t="s">
        <v>157</v>
      </c>
      <c r="E163" s="30">
        <v>203</v>
      </c>
      <c r="F163" s="28"/>
      <c r="G163" s="28"/>
      <c r="H163" s="28"/>
      <c r="I163" s="28"/>
      <c r="J163" s="28"/>
      <c r="K163" s="33">
        <f t="shared" si="24"/>
        <v>203</v>
      </c>
      <c r="L163" s="33" t="s">
        <v>812</v>
      </c>
      <c r="M163" s="33"/>
      <c r="N163" s="33">
        <f t="shared" si="25"/>
        <v>202.98429999999999</v>
      </c>
      <c r="O163" s="33">
        <f t="shared" si="26"/>
        <v>1</v>
      </c>
      <c r="P163" s="33">
        <f t="shared" ca="1" si="27"/>
        <v>0</v>
      </c>
      <c r="Q163" s="34" t="s">
        <v>67</v>
      </c>
      <c r="R163" s="35">
        <f t="shared" si="28"/>
        <v>0</v>
      </c>
      <c r="S163" s="35">
        <f t="shared" si="29"/>
        <v>203.18729999999999</v>
      </c>
      <c r="T163" s="30">
        <v>203</v>
      </c>
      <c r="U163" s="28"/>
      <c r="V163" s="28"/>
      <c r="W163" s="28"/>
      <c r="X163" s="28"/>
      <c r="Y163" s="28"/>
      <c r="AE163" s="55"/>
      <c r="AF163" s="55"/>
      <c r="AI163" s="39"/>
      <c r="AJ163" s="39"/>
      <c r="AK163" s="39"/>
      <c r="AL163" s="49"/>
      <c r="AN163" s="1"/>
    </row>
    <row r="164" spans="1:40" s="27" customFormat="1" ht="15" x14ac:dyDescent="0.25">
      <c r="A164" s="58">
        <v>36</v>
      </c>
      <c r="B164" s="58">
        <v>33</v>
      </c>
      <c r="C164" s="58" t="s">
        <v>228</v>
      </c>
      <c r="D164" s="30" t="s">
        <v>24</v>
      </c>
      <c r="E164" s="30"/>
      <c r="F164" s="28">
        <v>199</v>
      </c>
      <c r="G164" s="28"/>
      <c r="H164" s="28"/>
      <c r="I164" s="28"/>
      <c r="J164" s="28"/>
      <c r="K164" s="33">
        <f t="shared" si="24"/>
        <v>199</v>
      </c>
      <c r="L164" s="33" t="s">
        <v>812</v>
      </c>
      <c r="M164" s="33"/>
      <c r="N164" s="33">
        <f t="shared" si="25"/>
        <v>198.98419999999999</v>
      </c>
      <c r="O164" s="33">
        <f t="shared" si="26"/>
        <v>1</v>
      </c>
      <c r="P164" s="33" t="str">
        <f t="shared" ca="1" si="27"/>
        <v>Y</v>
      </c>
      <c r="Q164" s="34" t="s">
        <v>67</v>
      </c>
      <c r="R164" s="35">
        <f t="shared" si="28"/>
        <v>0</v>
      </c>
      <c r="S164" s="35">
        <f t="shared" si="29"/>
        <v>199.1832</v>
      </c>
      <c r="T164" s="28">
        <v>199</v>
      </c>
      <c r="U164" s="30"/>
      <c r="V164" s="28"/>
      <c r="W164" s="28"/>
      <c r="X164" s="28"/>
      <c r="Y164" s="28"/>
      <c r="AE164" s="55"/>
      <c r="AF164" s="55"/>
      <c r="AI164" s="39"/>
      <c r="AJ164" s="39"/>
      <c r="AK164" s="39"/>
      <c r="AL164" s="49"/>
      <c r="AN164" s="1"/>
    </row>
    <row r="165" spans="1:40" s="27" customFormat="1" ht="15" x14ac:dyDescent="0.25">
      <c r="A165" s="58">
        <v>37</v>
      </c>
      <c r="B165" s="58">
        <v>34</v>
      </c>
      <c r="C165" s="58" t="s">
        <v>538</v>
      </c>
      <c r="D165" s="30" t="s">
        <v>24</v>
      </c>
      <c r="E165" s="30">
        <v>192</v>
      </c>
      <c r="F165" s="28"/>
      <c r="G165" s="28"/>
      <c r="H165" s="28"/>
      <c r="I165" s="28"/>
      <c r="J165" s="28"/>
      <c r="K165" s="33">
        <f t="shared" si="24"/>
        <v>192</v>
      </c>
      <c r="L165" s="33" t="s">
        <v>812</v>
      </c>
      <c r="M165" s="33"/>
      <c r="N165" s="33">
        <f t="shared" si="25"/>
        <v>191.98410000000001</v>
      </c>
      <c r="O165" s="33">
        <f t="shared" si="26"/>
        <v>1</v>
      </c>
      <c r="P165" s="33">
        <f t="shared" ca="1" si="27"/>
        <v>0</v>
      </c>
      <c r="Q165" s="34" t="s">
        <v>67</v>
      </c>
      <c r="R165" s="35">
        <f t="shared" si="28"/>
        <v>0</v>
      </c>
      <c r="S165" s="35">
        <f t="shared" si="29"/>
        <v>192.17610000000002</v>
      </c>
      <c r="T165" s="30">
        <v>192</v>
      </c>
      <c r="U165" s="28"/>
      <c r="V165" s="28"/>
      <c r="W165" s="28"/>
      <c r="X165" s="28"/>
      <c r="Y165" s="28"/>
      <c r="AE165" s="55"/>
      <c r="AF165" s="55"/>
      <c r="AI165" s="39"/>
      <c r="AJ165" s="39"/>
      <c r="AK165" s="39"/>
      <c r="AL165" s="49"/>
      <c r="AN165" s="1"/>
    </row>
    <row r="166" spans="1:40" s="27" customFormat="1" ht="15" x14ac:dyDescent="0.25">
      <c r="A166" s="58">
        <v>38</v>
      </c>
      <c r="B166" s="58">
        <v>35</v>
      </c>
      <c r="C166" s="58" t="s">
        <v>251</v>
      </c>
      <c r="D166" s="30" t="s">
        <v>157</v>
      </c>
      <c r="E166" s="30"/>
      <c r="F166" s="28">
        <v>185</v>
      </c>
      <c r="G166" s="28"/>
      <c r="H166" s="28"/>
      <c r="I166" s="28"/>
      <c r="J166" s="28"/>
      <c r="K166" s="33">
        <f t="shared" si="24"/>
        <v>185</v>
      </c>
      <c r="L166" s="33" t="s">
        <v>812</v>
      </c>
      <c r="M166" s="33"/>
      <c r="N166" s="33">
        <f t="shared" si="25"/>
        <v>184.98400000000001</v>
      </c>
      <c r="O166" s="33">
        <f t="shared" si="26"/>
        <v>1</v>
      </c>
      <c r="P166" s="33" t="str">
        <f t="shared" ca="1" si="27"/>
        <v>Y</v>
      </c>
      <c r="Q166" s="34" t="s">
        <v>67</v>
      </c>
      <c r="R166" s="35">
        <f t="shared" si="28"/>
        <v>0</v>
      </c>
      <c r="S166" s="35">
        <f t="shared" si="29"/>
        <v>185.16900000000001</v>
      </c>
      <c r="T166" s="28">
        <v>185</v>
      </c>
      <c r="U166" s="30"/>
      <c r="V166" s="28"/>
      <c r="W166" s="28"/>
      <c r="X166" s="28"/>
      <c r="Y166" s="28"/>
      <c r="AE166" s="55"/>
      <c r="AF166" s="55"/>
      <c r="AI166" s="39"/>
      <c r="AJ166" s="39"/>
      <c r="AK166" s="39"/>
      <c r="AL166" s="49"/>
      <c r="AN166" s="1"/>
    </row>
    <row r="167" spans="1:40" s="27" customFormat="1" ht="15" x14ac:dyDescent="0.25">
      <c r="A167" s="58">
        <v>39</v>
      </c>
      <c r="B167" s="58">
        <v>36</v>
      </c>
      <c r="C167" s="58" t="s">
        <v>539</v>
      </c>
      <c r="D167" s="30" t="s">
        <v>71</v>
      </c>
      <c r="E167" s="30">
        <v>183</v>
      </c>
      <c r="F167" s="28"/>
      <c r="G167" s="28"/>
      <c r="H167" s="28"/>
      <c r="I167" s="28"/>
      <c r="J167" s="28"/>
      <c r="K167" s="33">
        <f t="shared" si="24"/>
        <v>183</v>
      </c>
      <c r="L167" s="33" t="s">
        <v>812</v>
      </c>
      <c r="M167" s="33"/>
      <c r="N167" s="33">
        <f t="shared" si="25"/>
        <v>182.98390000000001</v>
      </c>
      <c r="O167" s="33">
        <f t="shared" si="26"/>
        <v>1</v>
      </c>
      <c r="P167" s="33">
        <f t="shared" ca="1" si="27"/>
        <v>0</v>
      </c>
      <c r="Q167" s="34" t="s">
        <v>67</v>
      </c>
      <c r="R167" s="35">
        <f t="shared" si="28"/>
        <v>0</v>
      </c>
      <c r="S167" s="35">
        <f t="shared" si="29"/>
        <v>183.1669</v>
      </c>
      <c r="T167" s="30">
        <v>183</v>
      </c>
      <c r="U167" s="28"/>
      <c r="V167" s="28"/>
      <c r="W167" s="28"/>
      <c r="X167" s="28"/>
      <c r="Y167" s="28"/>
      <c r="AE167" s="55"/>
      <c r="AF167" s="55"/>
      <c r="AI167" s="39"/>
      <c r="AJ167" s="39"/>
      <c r="AK167" s="39"/>
      <c r="AL167" s="49"/>
      <c r="AN167" s="1"/>
    </row>
    <row r="168" spans="1:40" s="27" customFormat="1" ht="15" x14ac:dyDescent="0.25">
      <c r="A168" s="58">
        <v>40</v>
      </c>
      <c r="B168" s="58">
        <v>37</v>
      </c>
      <c r="C168" s="58" t="s">
        <v>540</v>
      </c>
      <c r="D168" s="30" t="s">
        <v>66</v>
      </c>
      <c r="E168" s="30">
        <v>169</v>
      </c>
      <c r="F168" s="28"/>
      <c r="G168" s="28"/>
      <c r="H168" s="28"/>
      <c r="I168" s="28"/>
      <c r="J168" s="28"/>
      <c r="K168" s="33">
        <f t="shared" si="24"/>
        <v>169</v>
      </c>
      <c r="L168" s="33" t="s">
        <v>812</v>
      </c>
      <c r="M168" s="33"/>
      <c r="N168" s="33">
        <f t="shared" si="25"/>
        <v>168.9838</v>
      </c>
      <c r="O168" s="33">
        <f t="shared" si="26"/>
        <v>1</v>
      </c>
      <c r="P168" s="33">
        <f t="shared" ca="1" si="27"/>
        <v>0</v>
      </c>
      <c r="Q168" s="34" t="s">
        <v>67</v>
      </c>
      <c r="R168" s="35">
        <f t="shared" si="28"/>
        <v>0</v>
      </c>
      <c r="S168" s="35">
        <f t="shared" si="29"/>
        <v>169.15280000000001</v>
      </c>
      <c r="T168" s="30">
        <v>169</v>
      </c>
      <c r="U168" s="28"/>
      <c r="V168" s="28"/>
      <c r="W168" s="28"/>
      <c r="X168" s="28"/>
      <c r="Y168" s="28"/>
      <c r="AE168" s="55"/>
      <c r="AF168" s="55"/>
      <c r="AI168" s="39"/>
      <c r="AJ168" s="39"/>
      <c r="AK168" s="39"/>
      <c r="AL168" s="49"/>
      <c r="AN168" s="1"/>
    </row>
    <row r="169" spans="1:40" s="27" customFormat="1" ht="15" x14ac:dyDescent="0.25">
      <c r="A169" s="58">
        <v>41</v>
      </c>
      <c r="B169" s="58">
        <v>38</v>
      </c>
      <c r="C169" s="58" t="s">
        <v>278</v>
      </c>
      <c r="D169" s="30" t="s">
        <v>31</v>
      </c>
      <c r="E169" s="30"/>
      <c r="F169" s="28">
        <v>168</v>
      </c>
      <c r="G169" s="28"/>
      <c r="H169" s="28"/>
      <c r="I169" s="28"/>
      <c r="J169" s="28"/>
      <c r="K169" s="33">
        <f t="shared" si="24"/>
        <v>168</v>
      </c>
      <c r="L169" s="33" t="s">
        <v>812</v>
      </c>
      <c r="M169" s="33"/>
      <c r="N169" s="33">
        <f t="shared" si="25"/>
        <v>167.9837</v>
      </c>
      <c r="O169" s="33">
        <f t="shared" si="26"/>
        <v>1</v>
      </c>
      <c r="P169" s="33" t="str">
        <f t="shared" ca="1" si="27"/>
        <v>Y</v>
      </c>
      <c r="Q169" s="34" t="s">
        <v>67</v>
      </c>
      <c r="R169" s="35">
        <f t="shared" si="28"/>
        <v>0</v>
      </c>
      <c r="S169" s="35">
        <f t="shared" si="29"/>
        <v>168.15170000000001</v>
      </c>
      <c r="T169" s="28">
        <v>168</v>
      </c>
      <c r="U169" s="30"/>
      <c r="V169" s="28"/>
      <c r="W169" s="28"/>
      <c r="X169" s="28"/>
      <c r="Y169" s="28"/>
      <c r="AE169" s="55"/>
      <c r="AF169" s="55"/>
      <c r="AI169" s="39"/>
      <c r="AJ169" s="39"/>
      <c r="AK169" s="39"/>
      <c r="AL169" s="49"/>
      <c r="AN169" s="1"/>
    </row>
    <row r="170" spans="1:40" s="27" customFormat="1" ht="15" x14ac:dyDescent="0.25">
      <c r="A170" s="58">
        <v>42</v>
      </c>
      <c r="B170" s="58">
        <v>39</v>
      </c>
      <c r="C170" s="58" t="s">
        <v>541</v>
      </c>
      <c r="D170" s="30" t="s">
        <v>157</v>
      </c>
      <c r="E170" s="30">
        <v>161</v>
      </c>
      <c r="F170" s="28"/>
      <c r="G170" s="28"/>
      <c r="H170" s="28"/>
      <c r="I170" s="28"/>
      <c r="J170" s="28"/>
      <c r="K170" s="33">
        <f t="shared" si="24"/>
        <v>161</v>
      </c>
      <c r="L170" s="33" t="s">
        <v>812</v>
      </c>
      <c r="M170" s="33"/>
      <c r="N170" s="33">
        <f t="shared" si="25"/>
        <v>160.9836</v>
      </c>
      <c r="O170" s="33">
        <f t="shared" si="26"/>
        <v>1</v>
      </c>
      <c r="P170" s="33">
        <f t="shared" ca="1" si="27"/>
        <v>0</v>
      </c>
      <c r="Q170" s="34" t="s">
        <v>67</v>
      </c>
      <c r="R170" s="35">
        <f t="shared" si="28"/>
        <v>0</v>
      </c>
      <c r="S170" s="35">
        <f t="shared" si="29"/>
        <v>161.1446</v>
      </c>
      <c r="T170" s="30">
        <v>161</v>
      </c>
      <c r="U170" s="28"/>
      <c r="V170" s="28"/>
      <c r="W170" s="28"/>
      <c r="X170" s="28"/>
      <c r="Y170" s="28"/>
      <c r="AE170" s="55"/>
      <c r="AF170" s="55"/>
      <c r="AI170" s="39"/>
      <c r="AJ170" s="39"/>
      <c r="AK170" s="39"/>
      <c r="AL170" s="49"/>
      <c r="AN170" s="1"/>
    </row>
    <row r="171" spans="1:40" s="27" customFormat="1" ht="15" x14ac:dyDescent="0.25">
      <c r="A171" s="58">
        <v>43</v>
      </c>
      <c r="B171" s="58">
        <v>40</v>
      </c>
      <c r="C171" s="58" t="s">
        <v>312</v>
      </c>
      <c r="D171" s="30" t="s">
        <v>31</v>
      </c>
      <c r="E171" s="30"/>
      <c r="F171" s="28">
        <v>155</v>
      </c>
      <c r="G171" s="28"/>
      <c r="H171" s="28"/>
      <c r="I171" s="28"/>
      <c r="J171" s="28"/>
      <c r="K171" s="33">
        <f t="shared" si="24"/>
        <v>155</v>
      </c>
      <c r="L171" s="33" t="s">
        <v>812</v>
      </c>
      <c r="M171" s="33"/>
      <c r="N171" s="33">
        <f t="shared" si="25"/>
        <v>154.98349999999999</v>
      </c>
      <c r="O171" s="33">
        <f t="shared" si="26"/>
        <v>1</v>
      </c>
      <c r="P171" s="33" t="str">
        <f t="shared" ca="1" si="27"/>
        <v>Y</v>
      </c>
      <c r="Q171" s="34" t="s">
        <v>67</v>
      </c>
      <c r="R171" s="35">
        <f t="shared" si="28"/>
        <v>0</v>
      </c>
      <c r="S171" s="35">
        <f t="shared" si="29"/>
        <v>155.13849999999999</v>
      </c>
      <c r="T171" s="28">
        <v>155</v>
      </c>
      <c r="U171" s="30"/>
      <c r="V171" s="28"/>
      <c r="W171" s="28"/>
      <c r="X171" s="28"/>
      <c r="Y171" s="28"/>
      <c r="AE171" s="55"/>
      <c r="AF171" s="55"/>
      <c r="AI171" s="39"/>
      <c r="AJ171" s="39"/>
      <c r="AK171" s="39"/>
      <c r="AL171" s="49"/>
      <c r="AN171" s="1"/>
    </row>
    <row r="172" spans="1:40" s="27" customFormat="1" ht="15" x14ac:dyDescent="0.25">
      <c r="A172" s="58">
        <v>44</v>
      </c>
      <c r="B172" s="58">
        <v>41</v>
      </c>
      <c r="C172" s="58" t="s">
        <v>542</v>
      </c>
      <c r="D172" s="30" t="s">
        <v>157</v>
      </c>
      <c r="E172" s="30">
        <v>146</v>
      </c>
      <c r="F172" s="28"/>
      <c r="G172" s="28"/>
      <c r="H172" s="28"/>
      <c r="I172" s="28"/>
      <c r="J172" s="28"/>
      <c r="K172" s="33">
        <f t="shared" si="24"/>
        <v>146</v>
      </c>
      <c r="L172" s="33" t="s">
        <v>812</v>
      </c>
      <c r="M172" s="33"/>
      <c r="N172" s="33">
        <f t="shared" si="25"/>
        <v>145.98339999999999</v>
      </c>
      <c r="O172" s="33">
        <f t="shared" si="26"/>
        <v>1</v>
      </c>
      <c r="P172" s="33">
        <f t="shared" ca="1" si="27"/>
        <v>0</v>
      </c>
      <c r="Q172" s="34" t="s">
        <v>67</v>
      </c>
      <c r="R172" s="35">
        <f t="shared" si="28"/>
        <v>0</v>
      </c>
      <c r="S172" s="35">
        <f t="shared" si="29"/>
        <v>146.12939999999998</v>
      </c>
      <c r="T172" s="30">
        <v>146</v>
      </c>
      <c r="U172" s="28"/>
      <c r="V172" s="28"/>
      <c r="W172" s="28"/>
      <c r="X172" s="28"/>
      <c r="Y172" s="28"/>
      <c r="AE172" s="55"/>
      <c r="AF172" s="55"/>
      <c r="AI172" s="39"/>
      <c r="AJ172" s="39"/>
      <c r="AK172" s="39"/>
      <c r="AL172" s="49"/>
      <c r="AN172" s="1"/>
    </row>
    <row r="173" spans="1:40" s="27" customFormat="1" ht="15" x14ac:dyDescent="0.25">
      <c r="A173" s="58">
        <v>45</v>
      </c>
      <c r="B173" s="58">
        <v>42</v>
      </c>
      <c r="C173" s="58" t="s">
        <v>379</v>
      </c>
      <c r="D173" s="30" t="s">
        <v>137</v>
      </c>
      <c r="E173" s="30"/>
      <c r="F173" s="28">
        <v>135</v>
      </c>
      <c r="G173" s="28"/>
      <c r="H173" s="28"/>
      <c r="I173" s="28"/>
      <c r="J173" s="28"/>
      <c r="K173" s="33">
        <f t="shared" si="24"/>
        <v>135</v>
      </c>
      <c r="L173" s="33" t="s">
        <v>812</v>
      </c>
      <c r="M173" s="33"/>
      <c r="N173" s="33">
        <f t="shared" si="25"/>
        <v>134.98330000000001</v>
      </c>
      <c r="O173" s="33">
        <f t="shared" si="26"/>
        <v>1</v>
      </c>
      <c r="P173" s="33" t="str">
        <f t="shared" ca="1" si="27"/>
        <v>Y</v>
      </c>
      <c r="Q173" s="34" t="s">
        <v>67</v>
      </c>
      <c r="R173" s="35">
        <f t="shared" si="28"/>
        <v>0</v>
      </c>
      <c r="S173" s="35">
        <f t="shared" si="29"/>
        <v>135.1183</v>
      </c>
      <c r="T173" s="28">
        <v>135</v>
      </c>
      <c r="U173" s="30"/>
      <c r="V173" s="28"/>
      <c r="W173" s="28"/>
      <c r="X173" s="28"/>
      <c r="Y173" s="28"/>
      <c r="AE173" s="55"/>
      <c r="AF173" s="55"/>
      <c r="AI173" s="39"/>
      <c r="AJ173" s="39"/>
      <c r="AK173" s="39"/>
      <c r="AL173" s="49"/>
      <c r="AN173" s="1"/>
    </row>
    <row r="174" spans="1:40" ht="5.0999999999999996" customHeight="1" x14ac:dyDescent="0.25">
      <c r="A174" s="58"/>
      <c r="B174" s="1"/>
      <c r="C174" s="58"/>
      <c r="D174" s="30"/>
      <c r="E174" s="30"/>
      <c r="F174" s="28"/>
      <c r="G174" s="28"/>
      <c r="H174" s="28"/>
      <c r="I174" s="28"/>
      <c r="J174" s="28"/>
      <c r="K174" s="33"/>
      <c r="L174" s="28"/>
      <c r="M174" s="28"/>
      <c r="N174" s="33"/>
      <c r="O174" s="28"/>
      <c r="P174" s="28"/>
      <c r="R174" s="59"/>
      <c r="S174" s="35"/>
      <c r="T174" s="28"/>
      <c r="U174" s="28"/>
      <c r="V174" s="28"/>
      <c r="W174" s="28"/>
      <c r="X174" s="28"/>
      <c r="Y174" s="28"/>
      <c r="AE174" s="60"/>
      <c r="AF174" s="60"/>
      <c r="AG174" s="27"/>
      <c r="AH174" s="27"/>
      <c r="AI174" s="39"/>
      <c r="AJ174" s="39"/>
      <c r="AK174" s="39"/>
      <c r="AL174" s="31"/>
      <c r="AM174" s="27"/>
      <c r="AN174" s="1"/>
    </row>
    <row r="175" spans="1:40" ht="15" x14ac:dyDescent="0.25">
      <c r="A175" s="57"/>
      <c r="B175" s="57"/>
      <c r="D175" s="28"/>
      <c r="E175" s="28"/>
      <c r="F175" s="28"/>
      <c r="G175" s="28"/>
      <c r="H175" s="28"/>
      <c r="I175" s="28"/>
      <c r="J175" s="28"/>
      <c r="K175" s="33"/>
      <c r="L175" s="28"/>
      <c r="M175" s="28"/>
      <c r="N175" s="33"/>
      <c r="O175" s="28"/>
      <c r="P175" s="28"/>
      <c r="R175" s="59"/>
      <c r="S175" s="35"/>
      <c r="T175" s="30"/>
      <c r="U175" s="28"/>
      <c r="V175" s="28"/>
      <c r="W175" s="28"/>
      <c r="X175" s="28"/>
      <c r="Y175" s="28"/>
      <c r="AE175" s="60"/>
      <c r="AF175" s="60"/>
      <c r="AG175" s="27"/>
      <c r="AH175" s="27"/>
      <c r="AI175" s="39"/>
      <c r="AJ175" s="39"/>
      <c r="AK175" s="39"/>
      <c r="AL175" s="31"/>
      <c r="AM175" s="27"/>
      <c r="AN175" s="1"/>
    </row>
    <row r="176" spans="1:40" ht="15" x14ac:dyDescent="0.25">
      <c r="A176" s="57"/>
      <c r="B176" s="57"/>
      <c r="C176" s="57" t="s">
        <v>57</v>
      </c>
      <c r="D176" s="28"/>
      <c r="E176" s="28"/>
      <c r="F176" s="28"/>
      <c r="G176" s="28"/>
      <c r="H176" s="28"/>
      <c r="I176" s="28"/>
      <c r="J176" s="28"/>
      <c r="K176" s="33"/>
      <c r="L176" s="28"/>
      <c r="M176" s="28"/>
      <c r="N176" s="33"/>
      <c r="O176" s="28"/>
      <c r="P176" s="28"/>
      <c r="Q176" s="51" t="str">
        <f>C176</f>
        <v>M55</v>
      </c>
      <c r="R176" s="59"/>
      <c r="S176" s="35"/>
      <c r="T176" s="30"/>
      <c r="U176" s="28"/>
      <c r="V176" s="28"/>
      <c r="W176" s="28"/>
      <c r="X176" s="28"/>
      <c r="Y176" s="28"/>
      <c r="AE176" s="60"/>
      <c r="AF176" s="60"/>
      <c r="AG176" s="27"/>
      <c r="AH176" s="27"/>
      <c r="AI176" s="39">
        <v>810</v>
      </c>
      <c r="AJ176" s="39">
        <v>771</v>
      </c>
      <c r="AK176" s="39">
        <v>755</v>
      </c>
      <c r="AL176" s="31"/>
      <c r="AM176" s="27"/>
      <c r="AN176" s="1"/>
    </row>
    <row r="177" spans="1:40" ht="15" x14ac:dyDescent="0.25">
      <c r="A177" s="58">
        <v>1</v>
      </c>
      <c r="B177" s="58">
        <v>1</v>
      </c>
      <c r="C177" s="58" t="s">
        <v>184</v>
      </c>
      <c r="D177" s="30" t="s">
        <v>137</v>
      </c>
      <c r="E177" s="30">
        <v>235</v>
      </c>
      <c r="F177" s="28">
        <v>226</v>
      </c>
      <c r="G177" s="28"/>
      <c r="H177" s="28"/>
      <c r="I177" s="28"/>
      <c r="J177" s="28"/>
      <c r="K177" s="33">
        <f t="shared" ref="K177:K214" si="30"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461</v>
      </c>
      <c r="L177" s="33" t="s">
        <v>812</v>
      </c>
      <c r="M177" s="33" t="s">
        <v>543</v>
      </c>
      <c r="N177" s="33">
        <f t="shared" ref="N177:N214" si="31">K177-(ROW(K177)-ROW(K$6))/10000</f>
        <v>460.98289999999997</v>
      </c>
      <c r="O177" s="33">
        <f t="shared" ref="O177:O214" si="32">COUNT(E177:J177)</f>
        <v>2</v>
      </c>
      <c r="P177" s="33">
        <f t="shared" ref="P177:P214" ca="1" si="33">IF(AND(O177=1,OFFSET(D177,0,P$3)&gt;0),"Y",0)</f>
        <v>0</v>
      </c>
      <c r="Q177" s="34" t="s">
        <v>57</v>
      </c>
      <c r="R177" s="35">
        <f>1-(Q177=Q176)</f>
        <v>0</v>
      </c>
      <c r="S177" s="35">
        <f t="shared" ref="S177:S214" si="34">N177+T177/1000+U177/10000+V177/100000+W177/1000000+X177/10000000+Y177/100000000</f>
        <v>461.2405</v>
      </c>
      <c r="T177" s="30">
        <v>235</v>
      </c>
      <c r="U177" s="28">
        <v>226</v>
      </c>
      <c r="V177" s="28"/>
      <c r="W177" s="28"/>
      <c r="X177" s="28"/>
      <c r="Y177" s="28"/>
      <c r="AE177" s="60"/>
      <c r="AF177" s="60"/>
      <c r="AG177" s="27"/>
      <c r="AH177" s="27"/>
      <c r="AI177" s="39"/>
      <c r="AJ177" s="39"/>
      <c r="AK177" s="39"/>
      <c r="AL177" s="31"/>
      <c r="AM177" s="27"/>
      <c r="AN177" s="1"/>
    </row>
    <row r="178" spans="1:40" ht="15" x14ac:dyDescent="0.25">
      <c r="A178" s="58">
        <v>2</v>
      </c>
      <c r="B178" s="58">
        <v>2</v>
      </c>
      <c r="C178" s="58" t="s">
        <v>213</v>
      </c>
      <c r="D178" s="30" t="s">
        <v>77</v>
      </c>
      <c r="E178" s="30">
        <v>245</v>
      </c>
      <c r="F178" s="28">
        <v>209</v>
      </c>
      <c r="G178" s="28"/>
      <c r="H178" s="28"/>
      <c r="I178" s="28"/>
      <c r="J178" s="28"/>
      <c r="K178" s="33">
        <f t="shared" si="30"/>
        <v>454</v>
      </c>
      <c r="L178" s="33" t="s">
        <v>812</v>
      </c>
      <c r="M178" s="33" t="s">
        <v>544</v>
      </c>
      <c r="N178" s="33">
        <f t="shared" si="31"/>
        <v>453.9828</v>
      </c>
      <c r="O178" s="33">
        <f t="shared" si="32"/>
        <v>2</v>
      </c>
      <c r="P178" s="33">
        <f t="shared" ca="1" si="33"/>
        <v>0</v>
      </c>
      <c r="Q178" s="34" t="s">
        <v>57</v>
      </c>
      <c r="R178" s="35">
        <f>1-(Q178=Q177)</f>
        <v>0</v>
      </c>
      <c r="S178" s="35">
        <f t="shared" si="34"/>
        <v>454.24869999999999</v>
      </c>
      <c r="T178" s="30">
        <v>245</v>
      </c>
      <c r="U178" s="28">
        <v>209</v>
      </c>
      <c r="V178" s="28"/>
      <c r="W178" s="28"/>
      <c r="X178" s="28"/>
      <c r="Y178" s="28"/>
      <c r="AE178" s="60"/>
      <c r="AF178" s="60"/>
      <c r="AG178" s="27"/>
      <c r="AH178" s="27"/>
      <c r="AI178" s="39"/>
      <c r="AJ178" s="39"/>
      <c r="AK178" s="39"/>
      <c r="AL178" s="31"/>
      <c r="AM178" s="27"/>
      <c r="AN178" s="1"/>
    </row>
    <row r="179" spans="1:40" ht="15" x14ac:dyDescent="0.25">
      <c r="A179" s="58">
        <v>3</v>
      </c>
      <c r="B179" s="58">
        <v>3</v>
      </c>
      <c r="C179" s="58" t="s">
        <v>186</v>
      </c>
      <c r="D179" s="30" t="s">
        <v>87</v>
      </c>
      <c r="E179" s="30">
        <v>226</v>
      </c>
      <c r="F179" s="28">
        <v>224</v>
      </c>
      <c r="G179" s="28"/>
      <c r="H179" s="28"/>
      <c r="I179" s="28"/>
      <c r="J179" s="28"/>
      <c r="K179" s="33">
        <f t="shared" si="30"/>
        <v>450</v>
      </c>
      <c r="L179" s="33" t="s">
        <v>812</v>
      </c>
      <c r="M179" s="33" t="s">
        <v>545</v>
      </c>
      <c r="N179" s="33">
        <f t="shared" si="31"/>
        <v>449.98270000000002</v>
      </c>
      <c r="O179" s="33">
        <f t="shared" si="32"/>
        <v>2</v>
      </c>
      <c r="P179" s="33">
        <f t="shared" ca="1" si="33"/>
        <v>0</v>
      </c>
      <c r="Q179" s="34" t="s">
        <v>57</v>
      </c>
      <c r="R179" s="35">
        <f>1-(Q179=Q178)</f>
        <v>0</v>
      </c>
      <c r="S179" s="35">
        <f t="shared" si="34"/>
        <v>450.23110000000003</v>
      </c>
      <c r="T179" s="30">
        <v>226</v>
      </c>
      <c r="U179" s="28">
        <v>224</v>
      </c>
      <c r="V179" s="28"/>
      <c r="W179" s="28"/>
      <c r="X179" s="28"/>
      <c r="Y179" s="28"/>
      <c r="AE179" s="60"/>
      <c r="AF179" s="60"/>
      <c r="AG179" s="27"/>
      <c r="AH179" s="27"/>
      <c r="AI179" s="39"/>
      <c r="AJ179" s="39"/>
      <c r="AK179" s="39"/>
      <c r="AL179" s="31"/>
      <c r="AM179" s="27"/>
      <c r="AN179" s="1"/>
    </row>
    <row r="180" spans="1:40" ht="15" x14ac:dyDescent="0.25">
      <c r="A180" s="58">
        <v>4</v>
      </c>
      <c r="B180" s="58">
        <v>4</v>
      </c>
      <c r="C180" s="58" t="s">
        <v>234</v>
      </c>
      <c r="D180" s="30" t="s">
        <v>90</v>
      </c>
      <c r="E180" s="30">
        <v>222</v>
      </c>
      <c r="F180" s="28">
        <v>196</v>
      </c>
      <c r="G180" s="28"/>
      <c r="H180" s="28"/>
      <c r="I180" s="28"/>
      <c r="J180" s="28"/>
      <c r="K180" s="33">
        <f t="shared" si="30"/>
        <v>418</v>
      </c>
      <c r="L180" s="33" t="s">
        <v>812</v>
      </c>
      <c r="M180" s="33"/>
      <c r="N180" s="33">
        <f t="shared" si="31"/>
        <v>417.98259999999999</v>
      </c>
      <c r="O180" s="33">
        <f t="shared" si="32"/>
        <v>2</v>
      </c>
      <c r="P180" s="33">
        <f t="shared" ca="1" si="33"/>
        <v>0</v>
      </c>
      <c r="Q180" s="34" t="s">
        <v>57</v>
      </c>
      <c r="R180" s="35">
        <f>1-(Q180=Q178)</f>
        <v>0</v>
      </c>
      <c r="S180" s="35">
        <f t="shared" si="34"/>
        <v>418.2242</v>
      </c>
      <c r="T180" s="30">
        <v>222</v>
      </c>
      <c r="U180" s="28">
        <v>196</v>
      </c>
      <c r="V180" s="28"/>
      <c r="W180" s="28"/>
      <c r="X180" s="28"/>
      <c r="Y180" s="28"/>
      <c r="AE180" s="60"/>
      <c r="AF180" s="60"/>
      <c r="AG180" s="27"/>
      <c r="AH180" s="27"/>
      <c r="AI180" s="39"/>
      <c r="AJ180" s="39"/>
      <c r="AK180" s="39"/>
      <c r="AL180" s="31"/>
      <c r="AM180" s="27"/>
      <c r="AN180" s="1"/>
    </row>
    <row r="181" spans="1:40" ht="15" x14ac:dyDescent="0.25">
      <c r="A181" s="58">
        <v>5</v>
      </c>
      <c r="B181" s="58">
        <v>5</v>
      </c>
      <c r="C181" s="58" t="s">
        <v>227</v>
      </c>
      <c r="D181" s="30" t="s">
        <v>107</v>
      </c>
      <c r="E181" s="30">
        <v>187</v>
      </c>
      <c r="F181" s="28">
        <v>200</v>
      </c>
      <c r="G181" s="28"/>
      <c r="H181" s="28"/>
      <c r="I181" s="28"/>
      <c r="J181" s="28"/>
      <c r="K181" s="33">
        <f t="shared" si="30"/>
        <v>387</v>
      </c>
      <c r="L181" s="33" t="s">
        <v>812</v>
      </c>
      <c r="M181" s="33"/>
      <c r="N181" s="33">
        <f t="shared" si="31"/>
        <v>386.98250000000002</v>
      </c>
      <c r="O181" s="33">
        <f t="shared" si="32"/>
        <v>2</v>
      </c>
      <c r="P181" s="33">
        <f t="shared" ca="1" si="33"/>
        <v>0</v>
      </c>
      <c r="Q181" s="34" t="s">
        <v>57</v>
      </c>
      <c r="R181" s="35">
        <f t="shared" ref="R181:R214" si="35">1-(Q181=Q180)</f>
        <v>0</v>
      </c>
      <c r="S181" s="35">
        <f t="shared" si="34"/>
        <v>387.20120000000003</v>
      </c>
      <c r="T181" s="28">
        <v>200</v>
      </c>
      <c r="U181" s="30">
        <v>187</v>
      </c>
      <c r="V181" s="28"/>
      <c r="W181" s="28"/>
      <c r="X181" s="28"/>
      <c r="Y181" s="28"/>
      <c r="AE181" s="60"/>
      <c r="AF181" s="60"/>
      <c r="AG181" s="27"/>
      <c r="AH181" s="27"/>
      <c r="AI181" s="39"/>
      <c r="AJ181" s="39"/>
      <c r="AK181" s="39"/>
      <c r="AL181" s="31"/>
      <c r="AM181" s="27"/>
      <c r="AN181" s="1"/>
    </row>
    <row r="182" spans="1:40" ht="15" x14ac:dyDescent="0.25">
      <c r="A182" s="58">
        <v>6</v>
      </c>
      <c r="B182" s="58">
        <v>6</v>
      </c>
      <c r="C182" s="58" t="s">
        <v>236</v>
      </c>
      <c r="D182" s="30" t="s">
        <v>24</v>
      </c>
      <c r="E182" s="30">
        <v>172</v>
      </c>
      <c r="F182" s="28">
        <v>194</v>
      </c>
      <c r="G182" s="28"/>
      <c r="H182" s="28"/>
      <c r="I182" s="28"/>
      <c r="J182" s="28"/>
      <c r="K182" s="33">
        <f t="shared" si="30"/>
        <v>366</v>
      </c>
      <c r="L182" s="33" t="s">
        <v>812</v>
      </c>
      <c r="M182" s="33"/>
      <c r="N182" s="33">
        <f t="shared" si="31"/>
        <v>365.98239999999998</v>
      </c>
      <c r="O182" s="33">
        <f t="shared" si="32"/>
        <v>2</v>
      </c>
      <c r="P182" s="33">
        <f t="shared" ca="1" si="33"/>
        <v>0</v>
      </c>
      <c r="Q182" s="34" t="s">
        <v>57</v>
      </c>
      <c r="R182" s="35">
        <f t="shared" si="35"/>
        <v>0</v>
      </c>
      <c r="S182" s="35">
        <f t="shared" si="34"/>
        <v>366.1936</v>
      </c>
      <c r="T182" s="28">
        <v>194</v>
      </c>
      <c r="U182" s="30">
        <v>172</v>
      </c>
      <c r="V182" s="28"/>
      <c r="W182" s="28"/>
      <c r="X182" s="28"/>
      <c r="Y182" s="28"/>
      <c r="AE182" s="60"/>
      <c r="AF182" s="60"/>
      <c r="AG182" s="27"/>
      <c r="AH182" s="27"/>
      <c r="AI182" s="39"/>
      <c r="AJ182" s="39"/>
      <c r="AK182" s="39"/>
      <c r="AL182" s="31"/>
      <c r="AM182" s="27"/>
      <c r="AN182" s="1"/>
    </row>
    <row r="183" spans="1:40" ht="15" x14ac:dyDescent="0.25">
      <c r="A183" s="58">
        <v>7</v>
      </c>
      <c r="B183" s="58">
        <v>7</v>
      </c>
      <c r="C183" s="58" t="s">
        <v>276</v>
      </c>
      <c r="D183" s="30" t="s">
        <v>137</v>
      </c>
      <c r="E183" s="30">
        <v>174</v>
      </c>
      <c r="F183" s="28">
        <v>170</v>
      </c>
      <c r="G183" s="28"/>
      <c r="H183" s="28"/>
      <c r="I183" s="28"/>
      <c r="J183" s="28"/>
      <c r="K183" s="33">
        <f t="shared" si="30"/>
        <v>344</v>
      </c>
      <c r="L183" s="33" t="s">
        <v>812</v>
      </c>
      <c r="M183" s="33"/>
      <c r="N183" s="33">
        <f t="shared" si="31"/>
        <v>343.98230000000001</v>
      </c>
      <c r="O183" s="33">
        <f t="shared" si="32"/>
        <v>2</v>
      </c>
      <c r="P183" s="33">
        <f t="shared" ca="1" si="33"/>
        <v>0</v>
      </c>
      <c r="Q183" s="34" t="s">
        <v>57</v>
      </c>
      <c r="R183" s="35">
        <f t="shared" si="35"/>
        <v>0</v>
      </c>
      <c r="S183" s="35">
        <f t="shared" si="34"/>
        <v>344.17329999999998</v>
      </c>
      <c r="T183" s="30">
        <v>174</v>
      </c>
      <c r="U183" s="28">
        <v>170</v>
      </c>
      <c r="V183" s="28"/>
      <c r="W183" s="28"/>
      <c r="X183" s="28"/>
      <c r="Y183" s="28"/>
      <c r="AE183" s="60"/>
      <c r="AF183" s="60"/>
      <c r="AG183" s="27"/>
      <c r="AH183" s="27"/>
      <c r="AI183" s="39"/>
      <c r="AJ183" s="39"/>
      <c r="AK183" s="39"/>
      <c r="AL183" s="31"/>
      <c r="AM183" s="27"/>
      <c r="AN183" s="1"/>
    </row>
    <row r="184" spans="1:40" ht="15" x14ac:dyDescent="0.25">
      <c r="A184" s="58">
        <v>8</v>
      </c>
      <c r="B184" s="58">
        <v>8</v>
      </c>
      <c r="C184" s="58" t="s">
        <v>274</v>
      </c>
      <c r="D184" s="30" t="s">
        <v>66</v>
      </c>
      <c r="E184" s="30">
        <v>168</v>
      </c>
      <c r="F184" s="28">
        <v>172</v>
      </c>
      <c r="G184" s="28"/>
      <c r="H184" s="28"/>
      <c r="I184" s="28"/>
      <c r="J184" s="28"/>
      <c r="K184" s="33">
        <f t="shared" si="30"/>
        <v>340</v>
      </c>
      <c r="L184" s="33" t="s">
        <v>812</v>
      </c>
      <c r="M184" s="33"/>
      <c r="N184" s="33">
        <f t="shared" si="31"/>
        <v>339.98219999999998</v>
      </c>
      <c r="O184" s="33">
        <f t="shared" si="32"/>
        <v>2</v>
      </c>
      <c r="P184" s="33">
        <f t="shared" ca="1" si="33"/>
        <v>0</v>
      </c>
      <c r="Q184" s="34" t="s">
        <v>57</v>
      </c>
      <c r="R184" s="35">
        <f t="shared" si="35"/>
        <v>0</v>
      </c>
      <c r="S184" s="35">
        <f t="shared" si="34"/>
        <v>340.17099999999999</v>
      </c>
      <c r="T184" s="28">
        <v>172</v>
      </c>
      <c r="U184" s="30">
        <v>168</v>
      </c>
      <c r="V184" s="28"/>
      <c r="W184" s="28"/>
      <c r="X184" s="28"/>
      <c r="Y184" s="28"/>
      <c r="AE184" s="60"/>
      <c r="AF184" s="60"/>
      <c r="AG184" s="27"/>
      <c r="AH184" s="27"/>
      <c r="AI184" s="39"/>
      <c r="AJ184" s="39"/>
      <c r="AK184" s="39"/>
      <c r="AL184" s="31"/>
      <c r="AM184" s="27"/>
      <c r="AN184" s="1"/>
    </row>
    <row r="185" spans="1:40" ht="15" x14ac:dyDescent="0.25">
      <c r="A185" s="58">
        <v>9</v>
      </c>
      <c r="B185" s="58">
        <v>9</v>
      </c>
      <c r="C185" s="58" t="s">
        <v>281</v>
      </c>
      <c r="D185" s="30" t="s">
        <v>137</v>
      </c>
      <c r="E185" s="30">
        <v>171</v>
      </c>
      <c r="F185" s="28">
        <v>167</v>
      </c>
      <c r="G185" s="28"/>
      <c r="H185" s="28"/>
      <c r="I185" s="28"/>
      <c r="J185" s="28"/>
      <c r="K185" s="33">
        <f t="shared" si="30"/>
        <v>338</v>
      </c>
      <c r="L185" s="33" t="s">
        <v>812</v>
      </c>
      <c r="M185" s="33"/>
      <c r="N185" s="33">
        <f t="shared" si="31"/>
        <v>337.9821</v>
      </c>
      <c r="O185" s="33">
        <f t="shared" si="32"/>
        <v>2</v>
      </c>
      <c r="P185" s="33">
        <f t="shared" ca="1" si="33"/>
        <v>0</v>
      </c>
      <c r="Q185" s="34" t="s">
        <v>57</v>
      </c>
      <c r="R185" s="35">
        <f t="shared" si="35"/>
        <v>0</v>
      </c>
      <c r="S185" s="35">
        <f t="shared" si="34"/>
        <v>338.16980000000001</v>
      </c>
      <c r="T185" s="30">
        <v>171</v>
      </c>
      <c r="U185" s="28">
        <v>167</v>
      </c>
      <c r="V185" s="28"/>
      <c r="W185" s="28"/>
      <c r="X185" s="28"/>
      <c r="Y185" s="28"/>
      <c r="AE185" s="60"/>
      <c r="AF185" s="60"/>
      <c r="AG185" s="27"/>
      <c r="AH185" s="27"/>
      <c r="AI185" s="39"/>
      <c r="AJ185" s="39"/>
      <c r="AK185" s="39"/>
      <c r="AL185" s="31"/>
      <c r="AM185" s="27"/>
      <c r="AN185" s="1"/>
    </row>
    <row r="186" spans="1:40" ht="15" x14ac:dyDescent="0.25">
      <c r="A186" s="58">
        <v>10</v>
      </c>
      <c r="B186" s="58">
        <v>10</v>
      </c>
      <c r="C186" s="58" t="s">
        <v>332</v>
      </c>
      <c r="D186" s="30" t="s">
        <v>244</v>
      </c>
      <c r="E186" s="30">
        <v>165</v>
      </c>
      <c r="F186" s="28">
        <v>148</v>
      </c>
      <c r="G186" s="28"/>
      <c r="H186" s="28"/>
      <c r="I186" s="28"/>
      <c r="J186" s="28"/>
      <c r="K186" s="33">
        <f t="shared" si="30"/>
        <v>313</v>
      </c>
      <c r="L186" s="33" t="s">
        <v>812</v>
      </c>
      <c r="M186" s="33"/>
      <c r="N186" s="33">
        <f t="shared" si="31"/>
        <v>312.98200000000003</v>
      </c>
      <c r="O186" s="33">
        <f t="shared" si="32"/>
        <v>2</v>
      </c>
      <c r="P186" s="33">
        <f t="shared" ca="1" si="33"/>
        <v>0</v>
      </c>
      <c r="Q186" s="34" t="s">
        <v>57</v>
      </c>
      <c r="R186" s="35">
        <f t="shared" si="35"/>
        <v>0</v>
      </c>
      <c r="S186" s="35">
        <f t="shared" si="34"/>
        <v>313.16180000000003</v>
      </c>
      <c r="T186" s="30">
        <v>165</v>
      </c>
      <c r="U186" s="28">
        <v>148</v>
      </c>
      <c r="V186" s="28"/>
      <c r="W186" s="28"/>
      <c r="X186" s="28"/>
      <c r="Y186" s="28"/>
      <c r="AE186" s="60"/>
      <c r="AF186" s="60"/>
      <c r="AG186" s="27"/>
      <c r="AH186" s="27"/>
      <c r="AI186" s="39"/>
      <c r="AJ186" s="39"/>
      <c r="AK186" s="39"/>
      <c r="AL186" s="31"/>
      <c r="AM186" s="27"/>
      <c r="AN186" s="1"/>
    </row>
    <row r="187" spans="1:40" ht="15" x14ac:dyDescent="0.25">
      <c r="A187" s="58">
        <v>11</v>
      </c>
      <c r="B187" s="58">
        <v>11</v>
      </c>
      <c r="C187" s="58" t="s">
        <v>56</v>
      </c>
      <c r="D187" s="30" t="s">
        <v>24</v>
      </c>
      <c r="E187" s="30"/>
      <c r="F187" s="28">
        <v>290</v>
      </c>
      <c r="G187" s="28"/>
      <c r="H187" s="28"/>
      <c r="I187" s="28"/>
      <c r="J187" s="28"/>
      <c r="K187" s="33">
        <f t="shared" si="30"/>
        <v>290</v>
      </c>
      <c r="L187" s="33" t="s">
        <v>812</v>
      </c>
      <c r="M187" s="33"/>
      <c r="N187" s="33">
        <f t="shared" si="31"/>
        <v>289.9819</v>
      </c>
      <c r="O187" s="33">
        <f t="shared" si="32"/>
        <v>1</v>
      </c>
      <c r="P187" s="33" t="str">
        <f t="shared" ca="1" si="33"/>
        <v>Y</v>
      </c>
      <c r="Q187" s="34" t="s">
        <v>57</v>
      </c>
      <c r="R187" s="35">
        <f t="shared" si="35"/>
        <v>0</v>
      </c>
      <c r="S187" s="35">
        <f t="shared" si="34"/>
        <v>290.27190000000002</v>
      </c>
      <c r="T187" s="28">
        <v>290</v>
      </c>
      <c r="U187" s="30"/>
      <c r="V187" s="28"/>
      <c r="W187" s="28"/>
      <c r="X187" s="28"/>
      <c r="Y187" s="28"/>
      <c r="AE187" s="60"/>
      <c r="AF187" s="60"/>
      <c r="AG187" s="27"/>
      <c r="AH187" s="27"/>
      <c r="AI187" s="39"/>
      <c r="AJ187" s="39"/>
      <c r="AK187" s="39"/>
      <c r="AL187" s="31"/>
      <c r="AM187" s="27"/>
      <c r="AN187" s="1"/>
    </row>
    <row r="188" spans="1:40" ht="15" x14ac:dyDescent="0.25">
      <c r="A188" s="58">
        <v>12</v>
      </c>
      <c r="B188" s="58">
        <v>12</v>
      </c>
      <c r="C188" s="58" t="s">
        <v>116</v>
      </c>
      <c r="D188" s="30" t="s">
        <v>71</v>
      </c>
      <c r="E188" s="30"/>
      <c r="F188" s="28">
        <v>263</v>
      </c>
      <c r="G188" s="28"/>
      <c r="H188" s="28"/>
      <c r="I188" s="28"/>
      <c r="J188" s="28"/>
      <c r="K188" s="33">
        <f t="shared" si="30"/>
        <v>263</v>
      </c>
      <c r="L188" s="33" t="s">
        <v>812</v>
      </c>
      <c r="M188" s="33"/>
      <c r="N188" s="33">
        <f t="shared" si="31"/>
        <v>262.98180000000002</v>
      </c>
      <c r="O188" s="33">
        <f t="shared" si="32"/>
        <v>1</v>
      </c>
      <c r="P188" s="33" t="str">
        <f t="shared" ca="1" si="33"/>
        <v>Y</v>
      </c>
      <c r="Q188" s="34" t="s">
        <v>57</v>
      </c>
      <c r="R188" s="35">
        <f t="shared" si="35"/>
        <v>0</v>
      </c>
      <c r="S188" s="35">
        <f t="shared" si="34"/>
        <v>263.2448</v>
      </c>
      <c r="T188" s="28">
        <v>263</v>
      </c>
      <c r="U188" s="30"/>
      <c r="V188" s="28"/>
      <c r="W188" s="28"/>
      <c r="X188" s="28"/>
      <c r="Y188" s="28"/>
      <c r="AE188" s="60"/>
      <c r="AF188" s="60"/>
      <c r="AG188" s="27"/>
      <c r="AH188" s="27"/>
      <c r="AI188" s="39"/>
      <c r="AJ188" s="39"/>
      <c r="AK188" s="39"/>
      <c r="AL188" s="31"/>
      <c r="AM188" s="27"/>
      <c r="AN188" s="1"/>
    </row>
    <row r="189" spans="1:40" ht="15" x14ac:dyDescent="0.25">
      <c r="A189" s="58">
        <v>13</v>
      </c>
      <c r="B189" s="58" t="s">
        <v>54</v>
      </c>
      <c r="C189" s="58" t="s">
        <v>400</v>
      </c>
      <c r="D189" s="30" t="s">
        <v>28</v>
      </c>
      <c r="E189" s="30">
        <v>127</v>
      </c>
      <c r="F189" s="28">
        <v>128</v>
      </c>
      <c r="G189" s="28"/>
      <c r="H189" s="28"/>
      <c r="I189" s="28"/>
      <c r="J189" s="28"/>
      <c r="K189" s="33">
        <f t="shared" si="30"/>
        <v>255</v>
      </c>
      <c r="L189" s="33" t="s">
        <v>811</v>
      </c>
      <c r="M189" s="33"/>
      <c r="N189" s="33">
        <f t="shared" si="31"/>
        <v>254.98169999999999</v>
      </c>
      <c r="O189" s="33">
        <f t="shared" si="32"/>
        <v>2</v>
      </c>
      <c r="P189" s="33">
        <f t="shared" ca="1" si="33"/>
        <v>0</v>
      </c>
      <c r="Q189" s="34" t="s">
        <v>57</v>
      </c>
      <c r="R189" s="35">
        <f t="shared" si="35"/>
        <v>0</v>
      </c>
      <c r="S189" s="35">
        <f t="shared" si="34"/>
        <v>255.12239999999997</v>
      </c>
      <c r="T189" s="28">
        <v>128</v>
      </c>
      <c r="U189" s="30">
        <v>127</v>
      </c>
      <c r="V189" s="28"/>
      <c r="W189" s="28"/>
      <c r="X189" s="28"/>
      <c r="Y189" s="28"/>
      <c r="AE189" s="60"/>
      <c r="AF189" s="60"/>
      <c r="AG189" s="27"/>
      <c r="AH189" s="27"/>
      <c r="AI189" s="39"/>
      <c r="AJ189" s="39"/>
      <c r="AK189" s="39"/>
      <c r="AL189" s="31"/>
      <c r="AM189" s="27"/>
      <c r="AN189" s="1"/>
    </row>
    <row r="190" spans="1:40" ht="15" x14ac:dyDescent="0.25">
      <c r="A190" s="58">
        <v>14</v>
      </c>
      <c r="B190" s="58">
        <v>13</v>
      </c>
      <c r="C190" s="58" t="s">
        <v>405</v>
      </c>
      <c r="D190" s="30" t="s">
        <v>43</v>
      </c>
      <c r="E190" s="30">
        <v>126</v>
      </c>
      <c r="F190" s="28">
        <v>125</v>
      </c>
      <c r="G190" s="28"/>
      <c r="H190" s="28"/>
      <c r="I190" s="28"/>
      <c r="J190" s="28"/>
      <c r="K190" s="33">
        <f t="shared" si="30"/>
        <v>251</v>
      </c>
      <c r="L190" s="33" t="s">
        <v>812</v>
      </c>
      <c r="M190" s="33"/>
      <c r="N190" s="33">
        <f t="shared" si="31"/>
        <v>250.98159999999999</v>
      </c>
      <c r="O190" s="33">
        <f t="shared" si="32"/>
        <v>2</v>
      </c>
      <c r="P190" s="33">
        <f t="shared" ca="1" si="33"/>
        <v>0</v>
      </c>
      <c r="Q190" s="34" t="s">
        <v>57</v>
      </c>
      <c r="R190" s="35">
        <f t="shared" si="35"/>
        <v>0</v>
      </c>
      <c r="S190" s="35">
        <f t="shared" si="34"/>
        <v>251.12009999999998</v>
      </c>
      <c r="T190" s="30">
        <v>126</v>
      </c>
      <c r="U190" s="28">
        <v>125</v>
      </c>
      <c r="V190" s="28"/>
      <c r="W190" s="28"/>
      <c r="X190" s="28"/>
      <c r="Y190" s="28"/>
      <c r="AE190" s="60"/>
      <c r="AF190" s="60"/>
      <c r="AG190" s="27"/>
      <c r="AH190" s="27"/>
      <c r="AI190" s="39"/>
      <c r="AJ190" s="39"/>
      <c r="AK190" s="39"/>
      <c r="AL190" s="31"/>
      <c r="AM190" s="27"/>
      <c r="AN190" s="1"/>
    </row>
    <row r="191" spans="1:40" ht="15" x14ac:dyDescent="0.25">
      <c r="A191" s="58">
        <v>15</v>
      </c>
      <c r="B191" s="58">
        <v>14</v>
      </c>
      <c r="C191" s="58" t="s">
        <v>145</v>
      </c>
      <c r="D191" s="30" t="s">
        <v>127</v>
      </c>
      <c r="E191" s="30"/>
      <c r="F191" s="28">
        <v>247</v>
      </c>
      <c r="G191" s="28"/>
      <c r="H191" s="28"/>
      <c r="I191" s="28"/>
      <c r="J191" s="28"/>
      <c r="K191" s="33">
        <f t="shared" si="30"/>
        <v>247</v>
      </c>
      <c r="L191" s="33" t="s">
        <v>812</v>
      </c>
      <c r="M191" s="33"/>
      <c r="N191" s="33">
        <f t="shared" si="31"/>
        <v>246.98150000000001</v>
      </c>
      <c r="O191" s="33">
        <f t="shared" si="32"/>
        <v>1</v>
      </c>
      <c r="P191" s="33" t="str">
        <f t="shared" ca="1" si="33"/>
        <v>Y</v>
      </c>
      <c r="Q191" s="34" t="s">
        <v>57</v>
      </c>
      <c r="R191" s="35">
        <f t="shared" si="35"/>
        <v>0</v>
      </c>
      <c r="S191" s="35">
        <f t="shared" si="34"/>
        <v>247.22850000000003</v>
      </c>
      <c r="T191" s="28">
        <v>247</v>
      </c>
      <c r="U191" s="30"/>
      <c r="V191" s="28"/>
      <c r="W191" s="28"/>
      <c r="X191" s="28"/>
      <c r="Y191" s="28"/>
      <c r="AE191" s="60"/>
      <c r="AF191" s="60"/>
      <c r="AG191" s="27"/>
      <c r="AH191" s="27"/>
      <c r="AI191" s="39"/>
      <c r="AJ191" s="39"/>
      <c r="AK191" s="39"/>
      <c r="AL191" s="31"/>
      <c r="AM191" s="27"/>
      <c r="AN191" s="1"/>
    </row>
    <row r="192" spans="1:40" ht="15" x14ac:dyDescent="0.25">
      <c r="A192" s="58">
        <v>16</v>
      </c>
      <c r="B192" s="58">
        <v>15</v>
      </c>
      <c r="C192" s="58" t="s">
        <v>146</v>
      </c>
      <c r="D192" s="30" t="s">
        <v>127</v>
      </c>
      <c r="E192" s="30"/>
      <c r="F192" s="28">
        <v>246</v>
      </c>
      <c r="G192" s="28"/>
      <c r="H192" s="28"/>
      <c r="I192" s="28"/>
      <c r="J192" s="28"/>
      <c r="K192" s="33">
        <f t="shared" si="30"/>
        <v>246</v>
      </c>
      <c r="L192" s="33" t="s">
        <v>812</v>
      </c>
      <c r="M192" s="33"/>
      <c r="N192" s="33">
        <f t="shared" si="31"/>
        <v>245.98140000000001</v>
      </c>
      <c r="O192" s="33">
        <f t="shared" si="32"/>
        <v>1</v>
      </c>
      <c r="P192" s="33" t="str">
        <f t="shared" ca="1" si="33"/>
        <v>Y</v>
      </c>
      <c r="Q192" s="34" t="s">
        <v>57</v>
      </c>
      <c r="R192" s="35">
        <f t="shared" si="35"/>
        <v>0</v>
      </c>
      <c r="S192" s="35">
        <f t="shared" si="34"/>
        <v>246.22740000000002</v>
      </c>
      <c r="T192" s="28">
        <v>246</v>
      </c>
      <c r="U192" s="30"/>
      <c r="V192" s="28"/>
      <c r="W192" s="28"/>
      <c r="X192" s="28"/>
      <c r="Y192" s="28"/>
      <c r="AE192" s="60"/>
      <c r="AF192" s="60"/>
      <c r="AG192" s="27"/>
      <c r="AH192" s="27"/>
      <c r="AI192" s="39"/>
      <c r="AJ192" s="39"/>
      <c r="AK192" s="39"/>
      <c r="AL192" s="31"/>
      <c r="AM192" s="27"/>
      <c r="AN192" s="1"/>
    </row>
    <row r="193" spans="1:40" ht="15" x14ac:dyDescent="0.25">
      <c r="A193" s="58">
        <v>17</v>
      </c>
      <c r="B193" s="58">
        <v>16</v>
      </c>
      <c r="C193" s="58" t="s">
        <v>385</v>
      </c>
      <c r="D193" s="30" t="s">
        <v>24</v>
      </c>
      <c r="E193" s="30">
        <v>114</v>
      </c>
      <c r="F193" s="28">
        <v>132</v>
      </c>
      <c r="G193" s="28"/>
      <c r="H193" s="28"/>
      <c r="I193" s="28"/>
      <c r="J193" s="28"/>
      <c r="K193" s="33">
        <f t="shared" si="30"/>
        <v>246</v>
      </c>
      <c r="L193" s="33" t="s">
        <v>812</v>
      </c>
      <c r="M193" s="33"/>
      <c r="N193" s="33">
        <f t="shared" si="31"/>
        <v>245.9813</v>
      </c>
      <c r="O193" s="33">
        <f t="shared" si="32"/>
        <v>2</v>
      </c>
      <c r="P193" s="33">
        <f t="shared" ca="1" si="33"/>
        <v>0</v>
      </c>
      <c r="Q193" s="34" t="s">
        <v>57</v>
      </c>
      <c r="R193" s="35">
        <f t="shared" si="35"/>
        <v>0</v>
      </c>
      <c r="S193" s="35">
        <f t="shared" si="34"/>
        <v>246.12470000000002</v>
      </c>
      <c r="T193" s="28">
        <v>132</v>
      </c>
      <c r="U193" s="30">
        <v>114</v>
      </c>
      <c r="V193" s="28"/>
      <c r="W193" s="28"/>
      <c r="X193" s="28"/>
      <c r="Y193" s="28"/>
      <c r="AE193" s="60"/>
      <c r="AF193" s="60"/>
      <c r="AG193" s="27"/>
      <c r="AH193" s="27"/>
      <c r="AI193" s="39"/>
      <c r="AJ193" s="39"/>
      <c r="AK193" s="39"/>
      <c r="AL193" s="31"/>
      <c r="AM193" s="27"/>
      <c r="AN193" s="1"/>
    </row>
    <row r="194" spans="1:40" ht="15" x14ac:dyDescent="0.25">
      <c r="A194" s="58">
        <v>18</v>
      </c>
      <c r="B194" s="58">
        <v>17</v>
      </c>
      <c r="C194" s="58" t="s">
        <v>546</v>
      </c>
      <c r="D194" s="30" t="s">
        <v>90</v>
      </c>
      <c r="E194" s="30">
        <v>243</v>
      </c>
      <c r="F194" s="28"/>
      <c r="G194" s="28"/>
      <c r="H194" s="28"/>
      <c r="I194" s="28"/>
      <c r="J194" s="28"/>
      <c r="K194" s="33">
        <f t="shared" si="30"/>
        <v>243</v>
      </c>
      <c r="L194" s="33" t="s">
        <v>812</v>
      </c>
      <c r="M194" s="33"/>
      <c r="N194" s="33">
        <f t="shared" si="31"/>
        <v>242.9812</v>
      </c>
      <c r="O194" s="33">
        <f t="shared" si="32"/>
        <v>1</v>
      </c>
      <c r="P194" s="33">
        <f t="shared" ca="1" si="33"/>
        <v>0</v>
      </c>
      <c r="Q194" s="34" t="s">
        <v>57</v>
      </c>
      <c r="R194" s="35">
        <f t="shared" si="35"/>
        <v>0</v>
      </c>
      <c r="S194" s="35">
        <f t="shared" si="34"/>
        <v>243.2242</v>
      </c>
      <c r="T194" s="30">
        <v>243</v>
      </c>
      <c r="U194" s="28"/>
      <c r="V194" s="28"/>
      <c r="W194" s="28"/>
      <c r="X194" s="28"/>
      <c r="Y194" s="28"/>
      <c r="AE194" s="60"/>
      <c r="AF194" s="60"/>
      <c r="AG194" s="27"/>
      <c r="AH194" s="27"/>
      <c r="AI194" s="39"/>
      <c r="AJ194" s="39"/>
      <c r="AK194" s="39"/>
      <c r="AL194" s="31"/>
      <c r="AM194" s="27"/>
      <c r="AN194" s="1"/>
    </row>
    <row r="195" spans="1:40" ht="15" x14ac:dyDescent="0.25">
      <c r="A195" s="58">
        <v>19</v>
      </c>
      <c r="B195" s="58">
        <v>18</v>
      </c>
      <c r="C195" s="58" t="s">
        <v>416</v>
      </c>
      <c r="D195" s="30" t="s">
        <v>66</v>
      </c>
      <c r="E195" s="30">
        <v>113</v>
      </c>
      <c r="F195" s="28">
        <v>122</v>
      </c>
      <c r="G195" s="28"/>
      <c r="H195" s="28"/>
      <c r="I195" s="28"/>
      <c r="J195" s="28"/>
      <c r="K195" s="33">
        <f t="shared" si="30"/>
        <v>235</v>
      </c>
      <c r="L195" s="33" t="s">
        <v>812</v>
      </c>
      <c r="M195" s="33"/>
      <c r="N195" s="33">
        <f t="shared" si="31"/>
        <v>234.9811</v>
      </c>
      <c r="O195" s="33">
        <f t="shared" si="32"/>
        <v>2</v>
      </c>
      <c r="P195" s="33">
        <f t="shared" ca="1" si="33"/>
        <v>0</v>
      </c>
      <c r="Q195" s="34" t="s">
        <v>57</v>
      </c>
      <c r="R195" s="35">
        <f t="shared" si="35"/>
        <v>0</v>
      </c>
      <c r="S195" s="35">
        <f t="shared" si="34"/>
        <v>235.11440000000002</v>
      </c>
      <c r="T195" s="28">
        <v>122</v>
      </c>
      <c r="U195" s="30">
        <v>113</v>
      </c>
      <c r="V195" s="28"/>
      <c r="W195" s="28"/>
      <c r="X195" s="28"/>
      <c r="Y195" s="28"/>
      <c r="AE195" s="60"/>
      <c r="AF195" s="60"/>
      <c r="AG195" s="27"/>
      <c r="AH195" s="27"/>
      <c r="AI195" s="39"/>
      <c r="AJ195" s="39"/>
      <c r="AK195" s="39"/>
      <c r="AL195" s="31"/>
      <c r="AM195" s="27"/>
      <c r="AN195" s="1"/>
    </row>
    <row r="196" spans="1:40" ht="15" x14ac:dyDescent="0.25">
      <c r="A196" s="58">
        <v>20</v>
      </c>
      <c r="B196" s="58">
        <v>19</v>
      </c>
      <c r="C196" s="58" t="s">
        <v>547</v>
      </c>
      <c r="D196" s="30" t="s">
        <v>77</v>
      </c>
      <c r="E196" s="30">
        <v>227</v>
      </c>
      <c r="F196" s="28"/>
      <c r="G196" s="28"/>
      <c r="H196" s="28"/>
      <c r="I196" s="28"/>
      <c r="J196" s="28"/>
      <c r="K196" s="33">
        <f t="shared" si="30"/>
        <v>227</v>
      </c>
      <c r="L196" s="33" t="s">
        <v>812</v>
      </c>
      <c r="M196" s="33"/>
      <c r="N196" s="33">
        <f t="shared" si="31"/>
        <v>226.98099999999999</v>
      </c>
      <c r="O196" s="33">
        <f t="shared" si="32"/>
        <v>1</v>
      </c>
      <c r="P196" s="33">
        <f t="shared" ca="1" si="33"/>
        <v>0</v>
      </c>
      <c r="Q196" s="34" t="s">
        <v>57</v>
      </c>
      <c r="R196" s="35">
        <f t="shared" si="35"/>
        <v>0</v>
      </c>
      <c r="S196" s="35">
        <f t="shared" si="34"/>
        <v>227.208</v>
      </c>
      <c r="T196" s="30">
        <v>227</v>
      </c>
      <c r="U196" s="28"/>
      <c r="V196" s="28"/>
      <c r="W196" s="28"/>
      <c r="X196" s="28"/>
      <c r="Y196" s="28"/>
      <c r="AE196" s="60"/>
      <c r="AF196" s="60"/>
      <c r="AG196" s="27"/>
      <c r="AH196" s="27"/>
      <c r="AI196" s="39"/>
      <c r="AJ196" s="39"/>
      <c r="AK196" s="39"/>
      <c r="AL196" s="31"/>
      <c r="AM196" s="27"/>
      <c r="AN196" s="1"/>
    </row>
    <row r="197" spans="1:40" ht="15" x14ac:dyDescent="0.25">
      <c r="A197" s="58">
        <v>21</v>
      </c>
      <c r="B197" s="58">
        <v>20</v>
      </c>
      <c r="C197" s="58" t="s">
        <v>193</v>
      </c>
      <c r="D197" s="30" t="s">
        <v>50</v>
      </c>
      <c r="E197" s="30"/>
      <c r="F197" s="28">
        <v>220</v>
      </c>
      <c r="G197" s="28"/>
      <c r="H197" s="28"/>
      <c r="I197" s="28"/>
      <c r="J197" s="28"/>
      <c r="K197" s="33">
        <f t="shared" si="30"/>
        <v>220</v>
      </c>
      <c r="L197" s="33" t="s">
        <v>812</v>
      </c>
      <c r="M197" s="33"/>
      <c r="N197" s="33">
        <f t="shared" si="31"/>
        <v>219.98089999999999</v>
      </c>
      <c r="O197" s="33">
        <f t="shared" si="32"/>
        <v>1</v>
      </c>
      <c r="P197" s="33" t="str">
        <f t="shared" ca="1" si="33"/>
        <v>Y</v>
      </c>
      <c r="Q197" s="34" t="s">
        <v>57</v>
      </c>
      <c r="R197" s="35">
        <f t="shared" si="35"/>
        <v>0</v>
      </c>
      <c r="S197" s="35">
        <f t="shared" si="34"/>
        <v>220.20089999999999</v>
      </c>
      <c r="T197" s="28">
        <v>220</v>
      </c>
      <c r="U197" s="30"/>
      <c r="V197" s="28"/>
      <c r="W197" s="28"/>
      <c r="X197" s="28"/>
      <c r="Y197" s="28"/>
      <c r="AE197" s="60"/>
      <c r="AF197" s="60"/>
      <c r="AG197" s="27"/>
      <c r="AH197" s="27"/>
      <c r="AI197" s="39"/>
      <c r="AJ197" s="39"/>
      <c r="AK197" s="39"/>
      <c r="AL197" s="31"/>
      <c r="AM197" s="27"/>
      <c r="AN197" s="1"/>
    </row>
    <row r="198" spans="1:40" ht="15" x14ac:dyDescent="0.25">
      <c r="A198" s="58">
        <v>22</v>
      </c>
      <c r="B198" s="58">
        <v>21</v>
      </c>
      <c r="C198" s="58" t="s">
        <v>200</v>
      </c>
      <c r="D198" s="30" t="s">
        <v>71</v>
      </c>
      <c r="E198" s="30"/>
      <c r="F198" s="28">
        <v>216</v>
      </c>
      <c r="G198" s="28"/>
      <c r="H198" s="28"/>
      <c r="I198" s="28"/>
      <c r="J198" s="28"/>
      <c r="K198" s="33">
        <f t="shared" si="30"/>
        <v>216</v>
      </c>
      <c r="L198" s="33" t="s">
        <v>812</v>
      </c>
      <c r="M198" s="33"/>
      <c r="N198" s="33">
        <f t="shared" si="31"/>
        <v>215.98079999999999</v>
      </c>
      <c r="O198" s="33">
        <f t="shared" si="32"/>
        <v>1</v>
      </c>
      <c r="P198" s="33" t="str">
        <f t="shared" ca="1" si="33"/>
        <v>Y</v>
      </c>
      <c r="Q198" s="34" t="s">
        <v>57</v>
      </c>
      <c r="R198" s="35">
        <f t="shared" si="35"/>
        <v>0</v>
      </c>
      <c r="S198" s="35">
        <f t="shared" si="34"/>
        <v>216.1968</v>
      </c>
      <c r="T198" s="28">
        <v>216</v>
      </c>
      <c r="U198" s="30"/>
      <c r="V198" s="28"/>
      <c r="W198" s="28"/>
      <c r="X198" s="28"/>
      <c r="Y198" s="28"/>
      <c r="AE198" s="60"/>
      <c r="AF198" s="60"/>
      <c r="AG198" s="27"/>
      <c r="AH198" s="27"/>
      <c r="AI198" s="39"/>
      <c r="AJ198" s="39"/>
      <c r="AK198" s="39"/>
      <c r="AL198" s="31"/>
      <c r="AM198" s="27"/>
      <c r="AN198" s="1"/>
    </row>
    <row r="199" spans="1:40" ht="15" x14ac:dyDescent="0.25">
      <c r="A199" s="58">
        <v>23</v>
      </c>
      <c r="B199" s="58">
        <v>22</v>
      </c>
      <c r="C199" s="58" t="s">
        <v>206</v>
      </c>
      <c r="D199" s="30" t="s">
        <v>66</v>
      </c>
      <c r="E199" s="30"/>
      <c r="F199" s="28">
        <v>212</v>
      </c>
      <c r="G199" s="28"/>
      <c r="H199" s="28"/>
      <c r="I199" s="28"/>
      <c r="J199" s="28"/>
      <c r="K199" s="33">
        <f t="shared" si="30"/>
        <v>212</v>
      </c>
      <c r="L199" s="33" t="s">
        <v>812</v>
      </c>
      <c r="M199" s="33"/>
      <c r="N199" s="33">
        <f t="shared" si="31"/>
        <v>211.98070000000001</v>
      </c>
      <c r="O199" s="33">
        <f t="shared" si="32"/>
        <v>1</v>
      </c>
      <c r="P199" s="33" t="str">
        <f t="shared" ca="1" si="33"/>
        <v>Y</v>
      </c>
      <c r="Q199" s="34" t="s">
        <v>57</v>
      </c>
      <c r="R199" s="35">
        <f t="shared" si="35"/>
        <v>0</v>
      </c>
      <c r="S199" s="35">
        <f t="shared" si="34"/>
        <v>212.1927</v>
      </c>
      <c r="T199" s="28">
        <v>212</v>
      </c>
      <c r="U199" s="30"/>
      <c r="V199" s="28"/>
      <c r="W199" s="28"/>
      <c r="X199" s="28"/>
      <c r="Y199" s="28"/>
      <c r="AE199" s="60"/>
      <c r="AF199" s="60"/>
      <c r="AG199" s="27"/>
      <c r="AH199" s="27"/>
      <c r="AI199" s="39"/>
      <c r="AJ199" s="39"/>
      <c r="AK199" s="39"/>
      <c r="AL199" s="31"/>
      <c r="AM199" s="27"/>
      <c r="AN199" s="1"/>
    </row>
    <row r="200" spans="1:40" ht="15" x14ac:dyDescent="0.25">
      <c r="A200" s="58">
        <v>24</v>
      </c>
      <c r="B200" s="58">
        <v>23</v>
      </c>
      <c r="C200" s="58" t="s">
        <v>548</v>
      </c>
      <c r="D200" s="30" t="s">
        <v>87</v>
      </c>
      <c r="E200" s="30">
        <v>208</v>
      </c>
      <c r="F200" s="28"/>
      <c r="G200" s="28"/>
      <c r="H200" s="28"/>
      <c r="I200" s="28"/>
      <c r="J200" s="28"/>
      <c r="K200" s="33">
        <f t="shared" si="30"/>
        <v>208</v>
      </c>
      <c r="L200" s="33" t="s">
        <v>812</v>
      </c>
      <c r="M200" s="33"/>
      <c r="N200" s="33">
        <f t="shared" si="31"/>
        <v>207.98060000000001</v>
      </c>
      <c r="O200" s="33">
        <f t="shared" si="32"/>
        <v>1</v>
      </c>
      <c r="P200" s="33">
        <f t="shared" ca="1" si="33"/>
        <v>0</v>
      </c>
      <c r="Q200" s="34" t="s">
        <v>57</v>
      </c>
      <c r="R200" s="35">
        <f t="shared" si="35"/>
        <v>0</v>
      </c>
      <c r="S200" s="35">
        <f t="shared" si="34"/>
        <v>208.18860000000001</v>
      </c>
      <c r="T200" s="30">
        <v>208</v>
      </c>
      <c r="U200" s="28"/>
      <c r="V200" s="28"/>
      <c r="W200" s="28"/>
      <c r="X200" s="28"/>
      <c r="Y200" s="28"/>
      <c r="AE200" s="60"/>
      <c r="AF200" s="60"/>
      <c r="AG200" s="27"/>
      <c r="AH200" s="27"/>
      <c r="AI200" s="39"/>
      <c r="AJ200" s="39"/>
      <c r="AK200" s="39"/>
      <c r="AL200" s="31"/>
      <c r="AM200" s="27"/>
      <c r="AN200" s="1"/>
    </row>
    <row r="201" spans="1:40" ht="15" x14ac:dyDescent="0.25">
      <c r="A201" s="58">
        <v>25</v>
      </c>
      <c r="B201" s="58" t="s">
        <v>54</v>
      </c>
      <c r="C201" s="58" t="s">
        <v>549</v>
      </c>
      <c r="D201" s="30" t="s">
        <v>28</v>
      </c>
      <c r="E201" s="30">
        <v>194</v>
      </c>
      <c r="F201" s="28"/>
      <c r="G201" s="28"/>
      <c r="H201" s="28"/>
      <c r="I201" s="28"/>
      <c r="J201" s="28"/>
      <c r="K201" s="33">
        <f t="shared" si="30"/>
        <v>194</v>
      </c>
      <c r="L201" s="33" t="s">
        <v>811</v>
      </c>
      <c r="M201" s="33"/>
      <c r="N201" s="33">
        <f t="shared" si="31"/>
        <v>193.98050000000001</v>
      </c>
      <c r="O201" s="33">
        <f t="shared" si="32"/>
        <v>1</v>
      </c>
      <c r="P201" s="33">
        <f t="shared" ca="1" si="33"/>
        <v>0</v>
      </c>
      <c r="Q201" s="34" t="s">
        <v>57</v>
      </c>
      <c r="R201" s="35">
        <f t="shared" si="35"/>
        <v>0</v>
      </c>
      <c r="S201" s="35">
        <f t="shared" si="34"/>
        <v>194.17449999999999</v>
      </c>
      <c r="T201" s="30">
        <v>194</v>
      </c>
      <c r="U201" s="28"/>
      <c r="V201" s="28"/>
      <c r="W201" s="28"/>
      <c r="X201" s="28"/>
      <c r="Y201" s="28"/>
      <c r="AE201" s="60"/>
      <c r="AF201" s="60"/>
      <c r="AG201" s="27"/>
      <c r="AH201" s="27"/>
      <c r="AI201" s="39"/>
      <c r="AJ201" s="39"/>
      <c r="AK201" s="39"/>
      <c r="AL201" s="31"/>
      <c r="AM201" s="27"/>
      <c r="AN201" s="1"/>
    </row>
    <row r="202" spans="1:40" ht="15" x14ac:dyDescent="0.25">
      <c r="A202" s="58">
        <v>26</v>
      </c>
      <c r="B202" s="58">
        <v>24</v>
      </c>
      <c r="C202" s="58" t="s">
        <v>550</v>
      </c>
      <c r="D202" s="30" t="s">
        <v>107</v>
      </c>
      <c r="E202" s="30">
        <v>181</v>
      </c>
      <c r="F202" s="28"/>
      <c r="G202" s="28"/>
      <c r="H202" s="28"/>
      <c r="I202" s="28"/>
      <c r="J202" s="28"/>
      <c r="K202" s="33">
        <f t="shared" si="30"/>
        <v>181</v>
      </c>
      <c r="L202" s="33" t="s">
        <v>812</v>
      </c>
      <c r="M202" s="33"/>
      <c r="N202" s="33">
        <f t="shared" si="31"/>
        <v>180.9804</v>
      </c>
      <c r="O202" s="33">
        <f t="shared" si="32"/>
        <v>1</v>
      </c>
      <c r="P202" s="33">
        <f t="shared" ca="1" si="33"/>
        <v>0</v>
      </c>
      <c r="Q202" s="34" t="s">
        <v>57</v>
      </c>
      <c r="R202" s="35">
        <f t="shared" si="35"/>
        <v>0</v>
      </c>
      <c r="S202" s="35">
        <f t="shared" si="34"/>
        <v>181.16140000000001</v>
      </c>
      <c r="T202" s="30">
        <v>181</v>
      </c>
      <c r="U202" s="28"/>
      <c r="V202" s="28"/>
      <c r="W202" s="28"/>
      <c r="X202" s="28"/>
      <c r="Y202" s="28"/>
      <c r="AE202" s="60"/>
      <c r="AF202" s="60"/>
      <c r="AG202" s="27"/>
      <c r="AH202" s="27"/>
      <c r="AI202" s="39"/>
      <c r="AJ202" s="39"/>
      <c r="AK202" s="39"/>
      <c r="AL202" s="31"/>
      <c r="AM202" s="27"/>
      <c r="AN202" s="1"/>
    </row>
    <row r="203" spans="1:40" ht="15" x14ac:dyDescent="0.25">
      <c r="A203" s="58">
        <v>27</v>
      </c>
      <c r="B203" s="58">
        <v>25</v>
      </c>
      <c r="C203" s="58" t="s">
        <v>551</v>
      </c>
      <c r="D203" s="30" t="s">
        <v>71</v>
      </c>
      <c r="E203" s="30">
        <v>179</v>
      </c>
      <c r="F203" s="28"/>
      <c r="G203" s="28"/>
      <c r="H203" s="28"/>
      <c r="I203" s="28"/>
      <c r="J203" s="28"/>
      <c r="K203" s="33">
        <f t="shared" si="30"/>
        <v>179</v>
      </c>
      <c r="L203" s="33" t="s">
        <v>812</v>
      </c>
      <c r="M203" s="33"/>
      <c r="N203" s="33">
        <f t="shared" si="31"/>
        <v>178.9803</v>
      </c>
      <c r="O203" s="33">
        <f t="shared" si="32"/>
        <v>1</v>
      </c>
      <c r="P203" s="33">
        <f t="shared" ca="1" si="33"/>
        <v>0</v>
      </c>
      <c r="Q203" s="34" t="s">
        <v>57</v>
      </c>
      <c r="R203" s="35">
        <f t="shared" si="35"/>
        <v>0</v>
      </c>
      <c r="S203" s="35">
        <f t="shared" si="34"/>
        <v>179.1593</v>
      </c>
      <c r="T203" s="30">
        <v>179</v>
      </c>
      <c r="U203" s="28"/>
      <c r="V203" s="28"/>
      <c r="W203" s="28"/>
      <c r="X203" s="28"/>
      <c r="Y203" s="28"/>
      <c r="AE203" s="60"/>
      <c r="AF203" s="60"/>
      <c r="AG203" s="27"/>
      <c r="AH203" s="27"/>
      <c r="AI203" s="39"/>
      <c r="AJ203" s="39"/>
      <c r="AK203" s="39"/>
      <c r="AL203" s="31"/>
      <c r="AM203" s="27"/>
      <c r="AN203" s="1"/>
    </row>
    <row r="204" spans="1:40" ht="15" x14ac:dyDescent="0.25">
      <c r="A204" s="58">
        <v>28</v>
      </c>
      <c r="B204" s="58">
        <v>26</v>
      </c>
      <c r="C204" s="58" t="s">
        <v>265</v>
      </c>
      <c r="D204" s="30" t="s">
        <v>127</v>
      </c>
      <c r="E204" s="30"/>
      <c r="F204" s="28">
        <v>176</v>
      </c>
      <c r="G204" s="28"/>
      <c r="H204" s="28"/>
      <c r="I204" s="28"/>
      <c r="J204" s="28"/>
      <c r="K204" s="33">
        <f t="shared" si="30"/>
        <v>176</v>
      </c>
      <c r="L204" s="33" t="s">
        <v>812</v>
      </c>
      <c r="M204" s="33"/>
      <c r="N204" s="33">
        <f t="shared" si="31"/>
        <v>175.9802</v>
      </c>
      <c r="O204" s="33">
        <f t="shared" si="32"/>
        <v>1</v>
      </c>
      <c r="P204" s="33" t="str">
        <f t="shared" ca="1" si="33"/>
        <v>Y</v>
      </c>
      <c r="Q204" s="34" t="s">
        <v>57</v>
      </c>
      <c r="R204" s="35">
        <f t="shared" si="35"/>
        <v>0</v>
      </c>
      <c r="S204" s="35">
        <f t="shared" si="34"/>
        <v>176.15619999999998</v>
      </c>
      <c r="T204" s="28">
        <v>176</v>
      </c>
      <c r="U204" s="30"/>
      <c r="V204" s="28"/>
      <c r="W204" s="28"/>
      <c r="X204" s="28"/>
      <c r="Y204" s="28"/>
      <c r="AE204" s="60"/>
      <c r="AF204" s="60"/>
      <c r="AG204" s="27"/>
      <c r="AH204" s="27"/>
      <c r="AI204" s="39"/>
      <c r="AJ204" s="39"/>
      <c r="AK204" s="39"/>
      <c r="AL204" s="31"/>
      <c r="AM204" s="27"/>
      <c r="AN204" s="1"/>
    </row>
    <row r="205" spans="1:40" ht="15" x14ac:dyDescent="0.25">
      <c r="A205" s="58">
        <v>29</v>
      </c>
      <c r="B205" s="58">
        <v>27</v>
      </c>
      <c r="C205" s="58" t="s">
        <v>285</v>
      </c>
      <c r="D205" s="30" t="s">
        <v>107</v>
      </c>
      <c r="E205" s="30"/>
      <c r="F205" s="28">
        <v>166</v>
      </c>
      <c r="G205" s="28"/>
      <c r="H205" s="28"/>
      <c r="I205" s="28"/>
      <c r="J205" s="28"/>
      <c r="K205" s="33">
        <f t="shared" si="30"/>
        <v>166</v>
      </c>
      <c r="L205" s="33" t="s">
        <v>812</v>
      </c>
      <c r="M205" s="33"/>
      <c r="N205" s="33">
        <f t="shared" si="31"/>
        <v>165.98009999999999</v>
      </c>
      <c r="O205" s="33">
        <f t="shared" si="32"/>
        <v>1</v>
      </c>
      <c r="P205" s="33" t="str">
        <f t="shared" ca="1" si="33"/>
        <v>Y</v>
      </c>
      <c r="Q205" s="34" t="s">
        <v>57</v>
      </c>
      <c r="R205" s="35">
        <f t="shared" si="35"/>
        <v>0</v>
      </c>
      <c r="S205" s="35">
        <f t="shared" si="34"/>
        <v>166.14609999999999</v>
      </c>
      <c r="T205" s="28">
        <v>166</v>
      </c>
      <c r="U205" s="30"/>
      <c r="V205" s="28"/>
      <c r="W205" s="28"/>
      <c r="X205" s="28"/>
      <c r="Y205" s="28"/>
      <c r="AE205" s="60"/>
      <c r="AF205" s="60"/>
      <c r="AG205" s="27"/>
      <c r="AH205" s="27"/>
      <c r="AI205" s="39"/>
      <c r="AJ205" s="39"/>
      <c r="AK205" s="39"/>
      <c r="AL205" s="31"/>
      <c r="AM205" s="27"/>
      <c r="AN205" s="1"/>
    </row>
    <row r="206" spans="1:40" ht="15" x14ac:dyDescent="0.25">
      <c r="A206" s="58">
        <v>30</v>
      </c>
      <c r="B206" s="58">
        <v>28</v>
      </c>
      <c r="C206" s="58" t="s">
        <v>552</v>
      </c>
      <c r="D206" s="30" t="s">
        <v>40</v>
      </c>
      <c r="E206" s="30">
        <v>164</v>
      </c>
      <c r="F206" s="28"/>
      <c r="G206" s="28"/>
      <c r="H206" s="28"/>
      <c r="I206" s="28"/>
      <c r="J206" s="28"/>
      <c r="K206" s="33">
        <f t="shared" si="30"/>
        <v>164</v>
      </c>
      <c r="L206" s="33" t="s">
        <v>812</v>
      </c>
      <c r="M206" s="33"/>
      <c r="N206" s="33">
        <f t="shared" si="31"/>
        <v>163.98</v>
      </c>
      <c r="O206" s="33">
        <f t="shared" si="32"/>
        <v>1</v>
      </c>
      <c r="P206" s="33">
        <f t="shared" ca="1" si="33"/>
        <v>0</v>
      </c>
      <c r="Q206" s="34" t="s">
        <v>57</v>
      </c>
      <c r="R206" s="35">
        <f t="shared" si="35"/>
        <v>0</v>
      </c>
      <c r="S206" s="35">
        <f t="shared" si="34"/>
        <v>164.14399999999998</v>
      </c>
      <c r="T206" s="30">
        <v>164</v>
      </c>
      <c r="U206" s="28"/>
      <c r="V206" s="28"/>
      <c r="W206" s="28"/>
      <c r="X206" s="28"/>
      <c r="Y206" s="28"/>
      <c r="AE206" s="60"/>
      <c r="AF206" s="60"/>
      <c r="AG206" s="27"/>
      <c r="AH206" s="27"/>
      <c r="AI206" s="39"/>
      <c r="AJ206" s="39"/>
      <c r="AK206" s="39"/>
      <c r="AL206" s="31"/>
      <c r="AM206" s="27"/>
      <c r="AN206" s="1"/>
    </row>
    <row r="207" spans="1:40" ht="15" x14ac:dyDescent="0.25">
      <c r="A207" s="58">
        <v>31</v>
      </c>
      <c r="B207" s="58">
        <v>29</v>
      </c>
      <c r="C207" s="58" t="s">
        <v>553</v>
      </c>
      <c r="D207" s="30" t="s">
        <v>87</v>
      </c>
      <c r="E207" s="30">
        <v>163</v>
      </c>
      <c r="F207" s="28"/>
      <c r="G207" s="28"/>
      <c r="H207" s="28"/>
      <c r="I207" s="28"/>
      <c r="J207" s="28"/>
      <c r="K207" s="33">
        <f t="shared" si="30"/>
        <v>163</v>
      </c>
      <c r="L207" s="33" t="s">
        <v>812</v>
      </c>
      <c r="M207" s="33"/>
      <c r="N207" s="33">
        <f t="shared" si="31"/>
        <v>162.97989999999999</v>
      </c>
      <c r="O207" s="33">
        <f t="shared" si="32"/>
        <v>1</v>
      </c>
      <c r="P207" s="33">
        <f t="shared" ca="1" si="33"/>
        <v>0</v>
      </c>
      <c r="Q207" s="34" t="s">
        <v>57</v>
      </c>
      <c r="R207" s="35">
        <f t="shared" si="35"/>
        <v>0</v>
      </c>
      <c r="S207" s="35">
        <f t="shared" si="34"/>
        <v>163.1429</v>
      </c>
      <c r="T207" s="30">
        <v>163</v>
      </c>
      <c r="U207" s="28"/>
      <c r="V207" s="28"/>
      <c r="W207" s="28"/>
      <c r="X207" s="28"/>
      <c r="Y207" s="28"/>
      <c r="AE207" s="60"/>
      <c r="AF207" s="60"/>
      <c r="AG207" s="27"/>
      <c r="AH207" s="27"/>
      <c r="AI207" s="39"/>
      <c r="AJ207" s="39"/>
      <c r="AK207" s="39"/>
      <c r="AL207" s="31"/>
      <c r="AM207" s="27"/>
      <c r="AN207" s="1"/>
    </row>
    <row r="208" spans="1:40" ht="15" x14ac:dyDescent="0.25">
      <c r="A208" s="58">
        <v>32</v>
      </c>
      <c r="B208" s="58">
        <v>30</v>
      </c>
      <c r="C208" s="58" t="s">
        <v>554</v>
      </c>
      <c r="D208" s="30" t="s">
        <v>137</v>
      </c>
      <c r="E208" s="30">
        <v>162</v>
      </c>
      <c r="F208" s="28"/>
      <c r="G208" s="28"/>
      <c r="H208" s="28"/>
      <c r="I208" s="28"/>
      <c r="J208" s="28"/>
      <c r="K208" s="33">
        <f t="shared" si="30"/>
        <v>162</v>
      </c>
      <c r="L208" s="33" t="s">
        <v>812</v>
      </c>
      <c r="M208" s="33"/>
      <c r="N208" s="33">
        <f t="shared" si="31"/>
        <v>161.97980000000001</v>
      </c>
      <c r="O208" s="33">
        <f t="shared" si="32"/>
        <v>1</v>
      </c>
      <c r="P208" s="33">
        <f t="shared" ca="1" si="33"/>
        <v>0</v>
      </c>
      <c r="Q208" s="34" t="s">
        <v>57</v>
      </c>
      <c r="R208" s="35">
        <f t="shared" si="35"/>
        <v>0</v>
      </c>
      <c r="S208" s="35">
        <f t="shared" si="34"/>
        <v>162.14180000000002</v>
      </c>
      <c r="T208" s="30">
        <v>162</v>
      </c>
      <c r="U208" s="28"/>
      <c r="V208" s="28"/>
      <c r="W208" s="28"/>
      <c r="X208" s="28"/>
      <c r="Y208" s="28"/>
      <c r="AE208" s="60"/>
      <c r="AF208" s="60"/>
      <c r="AG208" s="27"/>
      <c r="AH208" s="27"/>
      <c r="AI208" s="39"/>
      <c r="AJ208" s="39"/>
      <c r="AK208" s="39"/>
      <c r="AL208" s="31"/>
      <c r="AM208" s="27"/>
      <c r="AN208" s="1"/>
    </row>
    <row r="209" spans="1:40" ht="15" x14ac:dyDescent="0.25">
      <c r="A209" s="58">
        <v>33</v>
      </c>
      <c r="B209" s="58">
        <v>31</v>
      </c>
      <c r="C209" s="58" t="s">
        <v>555</v>
      </c>
      <c r="D209" s="30" t="s">
        <v>244</v>
      </c>
      <c r="E209" s="30">
        <v>160</v>
      </c>
      <c r="F209" s="28"/>
      <c r="G209" s="28"/>
      <c r="H209" s="28"/>
      <c r="I209" s="28"/>
      <c r="J209" s="28"/>
      <c r="K209" s="33">
        <f t="shared" si="30"/>
        <v>160</v>
      </c>
      <c r="L209" s="33" t="s">
        <v>812</v>
      </c>
      <c r="M209" s="33"/>
      <c r="N209" s="33">
        <f t="shared" si="31"/>
        <v>159.97970000000001</v>
      </c>
      <c r="O209" s="33">
        <f t="shared" si="32"/>
        <v>1</v>
      </c>
      <c r="P209" s="33">
        <f t="shared" ca="1" si="33"/>
        <v>0</v>
      </c>
      <c r="Q209" s="34" t="s">
        <v>57</v>
      </c>
      <c r="R209" s="35">
        <f t="shared" si="35"/>
        <v>0</v>
      </c>
      <c r="S209" s="35">
        <f t="shared" si="34"/>
        <v>160.1397</v>
      </c>
      <c r="T209" s="30">
        <v>160</v>
      </c>
      <c r="U209" s="28"/>
      <c r="V209" s="28"/>
      <c r="W209" s="28"/>
      <c r="X209" s="28"/>
      <c r="Y209" s="28"/>
      <c r="AE209" s="60"/>
      <c r="AF209" s="60"/>
      <c r="AG209" s="27"/>
      <c r="AH209" s="27"/>
      <c r="AI209" s="39"/>
      <c r="AJ209" s="39"/>
      <c r="AK209" s="39"/>
      <c r="AL209" s="31"/>
      <c r="AM209" s="27"/>
      <c r="AN209" s="1"/>
    </row>
    <row r="210" spans="1:40" ht="15" x14ac:dyDescent="0.25">
      <c r="A210" s="58">
        <v>34</v>
      </c>
      <c r="B210" s="58">
        <v>32</v>
      </c>
      <c r="C210" s="58" t="s">
        <v>556</v>
      </c>
      <c r="D210" s="30" t="s">
        <v>137</v>
      </c>
      <c r="E210" s="30">
        <v>154</v>
      </c>
      <c r="F210" s="28"/>
      <c r="G210" s="28"/>
      <c r="H210" s="28"/>
      <c r="I210" s="28"/>
      <c r="J210" s="28"/>
      <c r="K210" s="33">
        <f t="shared" si="30"/>
        <v>154</v>
      </c>
      <c r="L210" s="33" t="s">
        <v>812</v>
      </c>
      <c r="M210" s="33"/>
      <c r="N210" s="33">
        <f t="shared" si="31"/>
        <v>153.9796</v>
      </c>
      <c r="O210" s="33">
        <f t="shared" si="32"/>
        <v>1</v>
      </c>
      <c r="P210" s="33">
        <f t="shared" ca="1" si="33"/>
        <v>0</v>
      </c>
      <c r="Q210" s="34" t="s">
        <v>57</v>
      </c>
      <c r="R210" s="35">
        <f t="shared" si="35"/>
        <v>0</v>
      </c>
      <c r="S210" s="35">
        <f t="shared" si="34"/>
        <v>154.1336</v>
      </c>
      <c r="T210" s="30">
        <v>154</v>
      </c>
      <c r="U210" s="28"/>
      <c r="V210" s="28"/>
      <c r="W210" s="28"/>
      <c r="X210" s="28"/>
      <c r="Y210" s="28"/>
      <c r="AE210" s="60"/>
      <c r="AF210" s="60"/>
      <c r="AG210" s="27"/>
      <c r="AH210" s="27"/>
      <c r="AI210" s="39"/>
      <c r="AJ210" s="39"/>
      <c r="AK210" s="39"/>
      <c r="AL210" s="31"/>
      <c r="AM210" s="27"/>
      <c r="AN210" s="1"/>
    </row>
    <row r="211" spans="1:40" ht="15" x14ac:dyDescent="0.25">
      <c r="A211" s="58">
        <v>35</v>
      </c>
      <c r="B211" s="58">
        <v>33</v>
      </c>
      <c r="C211" s="58" t="s">
        <v>325</v>
      </c>
      <c r="D211" s="30" t="s">
        <v>24</v>
      </c>
      <c r="E211" s="30"/>
      <c r="F211" s="28">
        <v>151</v>
      </c>
      <c r="G211" s="28"/>
      <c r="H211" s="28"/>
      <c r="I211" s="28"/>
      <c r="J211" s="28"/>
      <c r="K211" s="33">
        <f t="shared" si="30"/>
        <v>151</v>
      </c>
      <c r="L211" s="33" t="s">
        <v>812</v>
      </c>
      <c r="M211" s="33"/>
      <c r="N211" s="33">
        <f t="shared" si="31"/>
        <v>150.9795</v>
      </c>
      <c r="O211" s="33">
        <f t="shared" si="32"/>
        <v>1</v>
      </c>
      <c r="P211" s="33" t="str">
        <f t="shared" ca="1" si="33"/>
        <v>Y</v>
      </c>
      <c r="Q211" s="34" t="s">
        <v>57</v>
      </c>
      <c r="R211" s="35">
        <f t="shared" si="35"/>
        <v>0</v>
      </c>
      <c r="S211" s="35">
        <f t="shared" si="34"/>
        <v>151.13050000000001</v>
      </c>
      <c r="T211" s="28">
        <v>151</v>
      </c>
      <c r="U211" s="30"/>
      <c r="V211" s="28"/>
      <c r="W211" s="28"/>
      <c r="X211" s="28"/>
      <c r="Y211" s="28"/>
      <c r="AE211" s="60"/>
      <c r="AF211" s="60"/>
      <c r="AG211" s="27"/>
      <c r="AH211" s="27"/>
      <c r="AI211" s="39"/>
      <c r="AJ211" s="39"/>
      <c r="AK211" s="39"/>
      <c r="AL211" s="31"/>
      <c r="AM211" s="27"/>
      <c r="AN211" s="1"/>
    </row>
    <row r="212" spans="1:40" ht="15" x14ac:dyDescent="0.25">
      <c r="A212" s="58">
        <v>36</v>
      </c>
      <c r="B212" s="58">
        <v>34</v>
      </c>
      <c r="C212" s="58" t="s">
        <v>557</v>
      </c>
      <c r="D212" s="30" t="s">
        <v>137</v>
      </c>
      <c r="E212" s="30">
        <v>148</v>
      </c>
      <c r="F212" s="28"/>
      <c r="G212" s="28"/>
      <c r="H212" s="28"/>
      <c r="I212" s="28"/>
      <c r="J212" s="28"/>
      <c r="K212" s="33">
        <f t="shared" si="30"/>
        <v>148</v>
      </c>
      <c r="L212" s="33" t="s">
        <v>812</v>
      </c>
      <c r="M212" s="33"/>
      <c r="N212" s="33">
        <f t="shared" si="31"/>
        <v>147.9794</v>
      </c>
      <c r="O212" s="33">
        <f t="shared" si="32"/>
        <v>1</v>
      </c>
      <c r="P212" s="33">
        <f t="shared" ca="1" si="33"/>
        <v>0</v>
      </c>
      <c r="Q212" s="34" t="s">
        <v>57</v>
      </c>
      <c r="R212" s="35">
        <f t="shared" si="35"/>
        <v>0</v>
      </c>
      <c r="S212" s="35">
        <f t="shared" si="34"/>
        <v>148.12739999999999</v>
      </c>
      <c r="T212" s="30">
        <v>148</v>
      </c>
      <c r="U212" s="28"/>
      <c r="V212" s="28"/>
      <c r="W212" s="28"/>
      <c r="X212" s="28"/>
      <c r="Y212" s="28"/>
      <c r="AE212" s="60"/>
      <c r="AF212" s="60"/>
      <c r="AG212" s="27"/>
      <c r="AH212" s="27"/>
      <c r="AI212" s="39"/>
      <c r="AJ212" s="39"/>
      <c r="AK212" s="39"/>
      <c r="AL212" s="31"/>
      <c r="AM212" s="27"/>
      <c r="AN212" s="1"/>
    </row>
    <row r="213" spans="1:40" ht="15" x14ac:dyDescent="0.25">
      <c r="A213" s="58">
        <v>37</v>
      </c>
      <c r="B213" s="58">
        <v>35</v>
      </c>
      <c r="C213" s="58" t="s">
        <v>558</v>
      </c>
      <c r="D213" s="30" t="s">
        <v>137</v>
      </c>
      <c r="E213" s="30">
        <v>129</v>
      </c>
      <c r="F213" s="28"/>
      <c r="G213" s="28"/>
      <c r="H213" s="28"/>
      <c r="I213" s="28"/>
      <c r="J213" s="28"/>
      <c r="K213" s="33">
        <f t="shared" si="30"/>
        <v>129</v>
      </c>
      <c r="L213" s="33" t="s">
        <v>812</v>
      </c>
      <c r="M213" s="33"/>
      <c r="N213" s="33">
        <f t="shared" si="31"/>
        <v>128.97929999999999</v>
      </c>
      <c r="O213" s="33">
        <f t="shared" si="32"/>
        <v>1</v>
      </c>
      <c r="P213" s="33">
        <f t="shared" ca="1" si="33"/>
        <v>0</v>
      </c>
      <c r="Q213" s="34" t="s">
        <v>57</v>
      </c>
      <c r="R213" s="35">
        <f t="shared" si="35"/>
        <v>0</v>
      </c>
      <c r="S213" s="35">
        <f t="shared" si="34"/>
        <v>129.10829999999999</v>
      </c>
      <c r="T213" s="30">
        <v>129</v>
      </c>
      <c r="U213" s="28"/>
      <c r="V213" s="28"/>
      <c r="W213" s="28"/>
      <c r="X213" s="28"/>
      <c r="Y213" s="28"/>
      <c r="AE213" s="60"/>
      <c r="AF213" s="60"/>
      <c r="AG213" s="27"/>
      <c r="AH213" s="27"/>
      <c r="AI213" s="39"/>
      <c r="AJ213" s="39"/>
      <c r="AK213" s="39"/>
      <c r="AL213" s="31"/>
      <c r="AM213" s="27"/>
      <c r="AN213" s="1"/>
    </row>
    <row r="214" spans="1:40" ht="15" x14ac:dyDescent="0.25">
      <c r="A214" s="58">
        <v>38</v>
      </c>
      <c r="B214" s="58">
        <v>36</v>
      </c>
      <c r="C214" s="58" t="s">
        <v>559</v>
      </c>
      <c r="D214" s="30" t="s">
        <v>77</v>
      </c>
      <c r="E214" s="30">
        <v>118</v>
      </c>
      <c r="F214" s="28"/>
      <c r="G214" s="28"/>
      <c r="H214" s="28"/>
      <c r="I214" s="28"/>
      <c r="J214" s="28"/>
      <c r="K214" s="33">
        <f t="shared" si="30"/>
        <v>118</v>
      </c>
      <c r="L214" s="33" t="s">
        <v>812</v>
      </c>
      <c r="M214" s="33"/>
      <c r="N214" s="33">
        <f t="shared" si="31"/>
        <v>117.97920000000001</v>
      </c>
      <c r="O214" s="33">
        <f t="shared" si="32"/>
        <v>1</v>
      </c>
      <c r="P214" s="33">
        <f t="shared" ca="1" si="33"/>
        <v>0</v>
      </c>
      <c r="Q214" s="34" t="s">
        <v>57</v>
      </c>
      <c r="R214" s="35">
        <f t="shared" si="35"/>
        <v>0</v>
      </c>
      <c r="S214" s="35">
        <f t="shared" si="34"/>
        <v>118.0972</v>
      </c>
      <c r="T214" s="30">
        <v>118</v>
      </c>
      <c r="U214" s="28"/>
      <c r="V214" s="28"/>
      <c r="W214" s="28"/>
      <c r="X214" s="28"/>
      <c r="Y214" s="28"/>
      <c r="AE214" s="60"/>
      <c r="AF214" s="60"/>
      <c r="AG214" s="27"/>
      <c r="AH214" s="27"/>
      <c r="AI214" s="39"/>
      <c r="AJ214" s="39"/>
      <c r="AK214" s="39"/>
      <c r="AL214" s="31"/>
      <c r="AM214" s="27"/>
      <c r="AN214" s="1"/>
    </row>
    <row r="215" spans="1:40" ht="3" customHeight="1" x14ac:dyDescent="0.25">
      <c r="A215" s="58"/>
      <c r="B215" s="1"/>
      <c r="C215" s="58"/>
      <c r="D215" s="30"/>
      <c r="E215" s="30"/>
      <c r="F215" s="28"/>
      <c r="G215" s="28"/>
      <c r="H215" s="28"/>
      <c r="I215" s="28"/>
      <c r="J215" s="28"/>
      <c r="K215" s="33"/>
      <c r="L215" s="28"/>
      <c r="M215" s="28"/>
      <c r="N215" s="33"/>
      <c r="O215" s="28"/>
      <c r="P215" s="28"/>
      <c r="R215" s="59"/>
      <c r="S215" s="35"/>
      <c r="T215" s="28"/>
      <c r="U215" s="28"/>
      <c r="V215" s="28"/>
      <c r="W215" s="28"/>
      <c r="X215" s="28"/>
      <c r="Y215" s="28"/>
      <c r="AE215" s="60"/>
      <c r="AF215" s="60"/>
      <c r="AG215" s="27"/>
      <c r="AH215" s="27"/>
      <c r="AI215" s="39"/>
      <c r="AJ215" s="39"/>
      <c r="AK215" s="39"/>
      <c r="AL215" s="31"/>
      <c r="AM215" s="27"/>
      <c r="AN215" s="1"/>
    </row>
    <row r="216" spans="1:40" ht="15" x14ac:dyDescent="0.25">
      <c r="A216" s="58"/>
      <c r="B216" s="1"/>
      <c r="C216" s="58"/>
      <c r="D216" s="30"/>
      <c r="E216" s="30"/>
      <c r="F216" s="28"/>
      <c r="G216" s="28"/>
      <c r="H216" s="28"/>
      <c r="I216" s="28"/>
      <c r="J216" s="28"/>
      <c r="K216" s="33"/>
      <c r="L216" s="28"/>
      <c r="M216" s="28"/>
      <c r="N216" s="33"/>
      <c r="O216" s="28"/>
      <c r="P216" s="28"/>
      <c r="R216" s="59"/>
      <c r="S216" s="35"/>
      <c r="T216" s="28"/>
      <c r="U216" s="28"/>
      <c r="V216" s="28"/>
      <c r="W216" s="28"/>
      <c r="X216" s="28"/>
      <c r="Y216" s="28"/>
      <c r="AE216" s="60"/>
      <c r="AF216" s="60"/>
      <c r="AG216" s="27"/>
      <c r="AH216" s="27"/>
      <c r="AI216" s="39"/>
      <c r="AJ216" s="39"/>
      <c r="AK216" s="39"/>
      <c r="AL216" s="31"/>
      <c r="AM216" s="27"/>
      <c r="AN216" s="1"/>
    </row>
    <row r="217" spans="1:40" s="27" customFormat="1" ht="15" x14ac:dyDescent="0.25">
      <c r="A217" s="58"/>
      <c r="B217" s="1"/>
      <c r="C217" s="57" t="s">
        <v>73</v>
      </c>
      <c r="D217" s="30"/>
      <c r="E217" s="30"/>
      <c r="F217" s="28"/>
      <c r="G217" s="28"/>
      <c r="H217" s="28"/>
      <c r="I217" s="28"/>
      <c r="J217" s="28"/>
      <c r="K217" s="33"/>
      <c r="L217" s="28"/>
      <c r="M217" s="28"/>
      <c r="N217" s="33"/>
      <c r="O217" s="28"/>
      <c r="P217" s="28"/>
      <c r="Q217" s="51" t="str">
        <f>C217</f>
        <v>M60</v>
      </c>
      <c r="R217" s="56"/>
      <c r="S217" s="35"/>
      <c r="T217" s="28"/>
      <c r="U217" s="51"/>
      <c r="V217" s="51"/>
      <c r="W217" s="51"/>
      <c r="X217" s="51"/>
      <c r="Y217" s="51"/>
      <c r="AE217" s="55"/>
      <c r="AF217" s="55"/>
      <c r="AI217" s="39">
        <v>815</v>
      </c>
      <c r="AJ217" s="39">
        <v>767</v>
      </c>
      <c r="AK217" s="39">
        <v>754</v>
      </c>
      <c r="AL217" s="49"/>
      <c r="AN217" s="1"/>
    </row>
    <row r="218" spans="1:40" s="27" customFormat="1" ht="15" x14ac:dyDescent="0.25">
      <c r="A218" s="58">
        <v>1</v>
      </c>
      <c r="B218" s="1">
        <v>1</v>
      </c>
      <c r="C218" s="58" t="s">
        <v>72</v>
      </c>
      <c r="D218" s="30" t="s">
        <v>24</v>
      </c>
      <c r="E218" s="30">
        <v>276</v>
      </c>
      <c r="F218" s="28">
        <v>283</v>
      </c>
      <c r="G218" s="28"/>
      <c r="H218" s="28"/>
      <c r="I218" s="28"/>
      <c r="J218" s="28"/>
      <c r="K218" s="33">
        <f t="shared" ref="K218:K253" si="36"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559</v>
      </c>
      <c r="L218" s="33" t="s">
        <v>812</v>
      </c>
      <c r="M218" s="33" t="s">
        <v>74</v>
      </c>
      <c r="N218" s="33">
        <f t="shared" ref="N218:N253" si="37">K218-(ROW(K218)-ROW(K$6))/10000</f>
        <v>558.97879999999998</v>
      </c>
      <c r="O218" s="33">
        <f t="shared" ref="O218:O253" si="38">COUNT(E218:J218)</f>
        <v>2</v>
      </c>
      <c r="P218" s="33">
        <f t="shared" ref="P218:P253" ca="1" si="39">IF(AND(O218=1,OFFSET(D218,0,P$3)&gt;0),"Y",0)</f>
        <v>0</v>
      </c>
      <c r="Q218" s="34" t="s">
        <v>73</v>
      </c>
      <c r="R218" s="35">
        <f t="shared" ref="R218:R253" si="40">1-(Q218=Q217)</f>
        <v>0</v>
      </c>
      <c r="S218" s="35">
        <f t="shared" ref="S218:S253" si="41">N218+T218/1000+U218/10000+V218/100000+W218/1000000+X218/10000000+Y218/100000000</f>
        <v>559.2894</v>
      </c>
      <c r="T218" s="28">
        <v>283</v>
      </c>
      <c r="U218" s="30">
        <v>276</v>
      </c>
      <c r="V218" s="28"/>
      <c r="W218" s="28"/>
      <c r="X218" s="28"/>
      <c r="Y218" s="28"/>
      <c r="AE218" s="55"/>
      <c r="AF218" s="55"/>
      <c r="AI218" s="39"/>
      <c r="AJ218" s="39"/>
      <c r="AK218" s="39"/>
      <c r="AL218" s="49"/>
      <c r="AN218" s="1"/>
    </row>
    <row r="219" spans="1:40" s="27" customFormat="1" ht="15" x14ac:dyDescent="0.25">
      <c r="A219" s="58">
        <v>2</v>
      </c>
      <c r="B219" s="1">
        <v>2</v>
      </c>
      <c r="C219" s="58" t="s">
        <v>117</v>
      </c>
      <c r="D219" s="30" t="s">
        <v>87</v>
      </c>
      <c r="E219" s="30">
        <v>261</v>
      </c>
      <c r="F219" s="28">
        <v>262</v>
      </c>
      <c r="G219" s="28"/>
      <c r="H219" s="28"/>
      <c r="I219" s="28"/>
      <c r="J219" s="28"/>
      <c r="K219" s="33">
        <f t="shared" si="36"/>
        <v>523</v>
      </c>
      <c r="L219" s="33" t="s">
        <v>812</v>
      </c>
      <c r="M219" s="33" t="s">
        <v>124</v>
      </c>
      <c r="N219" s="33">
        <f t="shared" si="37"/>
        <v>522.9787</v>
      </c>
      <c r="O219" s="33">
        <f t="shared" si="38"/>
        <v>2</v>
      </c>
      <c r="P219" s="33">
        <f t="shared" ca="1" si="39"/>
        <v>0</v>
      </c>
      <c r="Q219" s="34" t="s">
        <v>73</v>
      </c>
      <c r="R219" s="35">
        <f t="shared" si="40"/>
        <v>0</v>
      </c>
      <c r="S219" s="35">
        <f t="shared" si="41"/>
        <v>523.26679999999999</v>
      </c>
      <c r="T219" s="28">
        <v>262</v>
      </c>
      <c r="U219" s="30">
        <v>261</v>
      </c>
      <c r="V219" s="28"/>
      <c r="W219" s="28"/>
      <c r="X219" s="28"/>
      <c r="Y219" s="28"/>
      <c r="AE219" s="55"/>
      <c r="AF219" s="55"/>
      <c r="AI219" s="39"/>
      <c r="AJ219" s="39"/>
      <c r="AK219" s="39"/>
      <c r="AL219" s="49"/>
      <c r="AN219" s="1"/>
    </row>
    <row r="220" spans="1:40" s="27" customFormat="1" ht="15" x14ac:dyDescent="0.25">
      <c r="A220" s="58">
        <v>3</v>
      </c>
      <c r="B220" s="1">
        <v>3</v>
      </c>
      <c r="C220" s="58" t="s">
        <v>123</v>
      </c>
      <c r="D220" s="30" t="s">
        <v>81</v>
      </c>
      <c r="E220" s="30">
        <v>249</v>
      </c>
      <c r="F220" s="28">
        <v>259</v>
      </c>
      <c r="G220" s="28"/>
      <c r="H220" s="28"/>
      <c r="I220" s="28"/>
      <c r="J220" s="28"/>
      <c r="K220" s="33">
        <f t="shared" si="36"/>
        <v>508</v>
      </c>
      <c r="L220" s="33" t="s">
        <v>812</v>
      </c>
      <c r="M220" s="33" t="s">
        <v>560</v>
      </c>
      <c r="N220" s="33">
        <f t="shared" si="37"/>
        <v>507.97859999999997</v>
      </c>
      <c r="O220" s="33">
        <f t="shared" si="38"/>
        <v>2</v>
      </c>
      <c r="P220" s="33">
        <f t="shared" ca="1" si="39"/>
        <v>0</v>
      </c>
      <c r="Q220" s="34" t="s">
        <v>73</v>
      </c>
      <c r="R220" s="35">
        <f t="shared" si="40"/>
        <v>0</v>
      </c>
      <c r="S220" s="35">
        <f t="shared" si="41"/>
        <v>508.26249999999999</v>
      </c>
      <c r="T220" s="28">
        <v>259</v>
      </c>
      <c r="U220" s="30">
        <v>249</v>
      </c>
      <c r="V220" s="28"/>
      <c r="W220" s="28"/>
      <c r="X220" s="28"/>
      <c r="Y220" s="28"/>
      <c r="AE220" s="55"/>
      <c r="AF220" s="55"/>
      <c r="AI220" s="39"/>
      <c r="AJ220" s="39"/>
      <c r="AK220" s="39"/>
      <c r="AL220" s="49"/>
      <c r="AN220" s="1"/>
    </row>
    <row r="221" spans="1:40" s="27" customFormat="1" ht="15" x14ac:dyDescent="0.25">
      <c r="A221" s="58">
        <v>4</v>
      </c>
      <c r="B221" s="1">
        <v>4</v>
      </c>
      <c r="C221" s="58" t="s">
        <v>153</v>
      </c>
      <c r="D221" s="30" t="s">
        <v>24</v>
      </c>
      <c r="E221" s="30">
        <v>225</v>
      </c>
      <c r="F221" s="28">
        <v>242</v>
      </c>
      <c r="G221" s="28"/>
      <c r="H221" s="28"/>
      <c r="I221" s="28"/>
      <c r="J221" s="28"/>
      <c r="K221" s="33">
        <f t="shared" si="36"/>
        <v>467</v>
      </c>
      <c r="L221" s="33" t="s">
        <v>812</v>
      </c>
      <c r="M221" s="33"/>
      <c r="N221" s="33">
        <f t="shared" si="37"/>
        <v>466.9785</v>
      </c>
      <c r="O221" s="33">
        <f t="shared" si="38"/>
        <v>2</v>
      </c>
      <c r="P221" s="33">
        <f t="shared" ca="1" si="39"/>
        <v>0</v>
      </c>
      <c r="Q221" s="34" t="s">
        <v>73</v>
      </c>
      <c r="R221" s="35">
        <f t="shared" si="40"/>
        <v>0</v>
      </c>
      <c r="S221" s="35">
        <f t="shared" si="41"/>
        <v>467.24299999999999</v>
      </c>
      <c r="T221" s="28">
        <v>242</v>
      </c>
      <c r="U221" s="30">
        <v>225</v>
      </c>
      <c r="V221" s="28"/>
      <c r="W221" s="28"/>
      <c r="X221" s="28"/>
      <c r="Y221" s="28"/>
      <c r="AE221" s="55"/>
      <c r="AF221" s="55"/>
      <c r="AI221" s="39"/>
      <c r="AJ221" s="39"/>
      <c r="AK221" s="39"/>
      <c r="AL221" s="49"/>
      <c r="AN221" s="1"/>
    </row>
    <row r="222" spans="1:40" s="27" customFormat="1" ht="15" x14ac:dyDescent="0.25">
      <c r="A222" s="58">
        <v>5</v>
      </c>
      <c r="B222" s="1">
        <v>5</v>
      </c>
      <c r="C222" s="58" t="s">
        <v>177</v>
      </c>
      <c r="D222" s="30" t="s">
        <v>31</v>
      </c>
      <c r="E222" s="30">
        <v>232</v>
      </c>
      <c r="F222" s="28">
        <v>231</v>
      </c>
      <c r="G222" s="28"/>
      <c r="H222" s="28"/>
      <c r="I222" s="28"/>
      <c r="J222" s="28"/>
      <c r="K222" s="33">
        <f t="shared" si="36"/>
        <v>463</v>
      </c>
      <c r="L222" s="33" t="s">
        <v>812</v>
      </c>
      <c r="M222" s="33"/>
      <c r="N222" s="33">
        <f t="shared" si="37"/>
        <v>462.97840000000002</v>
      </c>
      <c r="O222" s="33">
        <f t="shared" si="38"/>
        <v>2</v>
      </c>
      <c r="P222" s="33">
        <f t="shared" ca="1" si="39"/>
        <v>0</v>
      </c>
      <c r="Q222" s="34" t="s">
        <v>73</v>
      </c>
      <c r="R222" s="35">
        <f t="shared" si="40"/>
        <v>0</v>
      </c>
      <c r="S222" s="35">
        <f t="shared" si="41"/>
        <v>463.23350000000005</v>
      </c>
      <c r="T222" s="30">
        <v>232</v>
      </c>
      <c r="U222" s="28">
        <v>231</v>
      </c>
      <c r="V222" s="28"/>
      <c r="W222" s="28"/>
      <c r="X222" s="28"/>
      <c r="Y222" s="28"/>
      <c r="AE222" s="55"/>
      <c r="AF222" s="55"/>
      <c r="AI222" s="39"/>
      <c r="AJ222" s="39"/>
      <c r="AK222" s="39"/>
      <c r="AL222" s="49"/>
      <c r="AN222" s="1"/>
    </row>
    <row r="223" spans="1:40" s="27" customFormat="1" ht="15" x14ac:dyDescent="0.25">
      <c r="A223" s="58">
        <v>6</v>
      </c>
      <c r="B223" s="1">
        <v>6</v>
      </c>
      <c r="C223" s="58" t="s">
        <v>183</v>
      </c>
      <c r="D223" s="30" t="s">
        <v>66</v>
      </c>
      <c r="E223" s="30">
        <v>221</v>
      </c>
      <c r="F223" s="28">
        <v>227</v>
      </c>
      <c r="G223" s="28"/>
      <c r="H223" s="28"/>
      <c r="I223" s="28"/>
      <c r="J223" s="28"/>
      <c r="K223" s="33">
        <f t="shared" si="36"/>
        <v>448</v>
      </c>
      <c r="L223" s="33" t="s">
        <v>812</v>
      </c>
      <c r="M223" s="33"/>
      <c r="N223" s="33">
        <f t="shared" si="37"/>
        <v>447.97829999999999</v>
      </c>
      <c r="O223" s="33">
        <f t="shared" si="38"/>
        <v>2</v>
      </c>
      <c r="P223" s="33">
        <f t="shared" ca="1" si="39"/>
        <v>0</v>
      </c>
      <c r="Q223" s="34" t="s">
        <v>73</v>
      </c>
      <c r="R223" s="35">
        <f t="shared" si="40"/>
        <v>0</v>
      </c>
      <c r="S223" s="35">
        <f t="shared" si="41"/>
        <v>448.22739999999999</v>
      </c>
      <c r="T223" s="28">
        <v>227</v>
      </c>
      <c r="U223" s="30">
        <v>221</v>
      </c>
      <c r="V223" s="28"/>
      <c r="W223" s="28"/>
      <c r="X223" s="28"/>
      <c r="Y223" s="28"/>
      <c r="AE223" s="55"/>
      <c r="AF223" s="55"/>
      <c r="AI223" s="39"/>
      <c r="AJ223" s="39"/>
      <c r="AK223" s="39"/>
      <c r="AL223" s="49"/>
      <c r="AN223" s="1"/>
    </row>
    <row r="224" spans="1:40" s="27" customFormat="1" ht="15" x14ac:dyDescent="0.25">
      <c r="A224" s="58">
        <v>7</v>
      </c>
      <c r="B224" s="1">
        <v>7</v>
      </c>
      <c r="C224" s="58" t="s">
        <v>187</v>
      </c>
      <c r="D224" s="30" t="s">
        <v>87</v>
      </c>
      <c r="E224" s="30">
        <v>219</v>
      </c>
      <c r="F224" s="28">
        <v>223</v>
      </c>
      <c r="G224" s="28"/>
      <c r="H224" s="28"/>
      <c r="I224" s="28"/>
      <c r="J224" s="28"/>
      <c r="K224" s="33">
        <f t="shared" si="36"/>
        <v>442</v>
      </c>
      <c r="L224" s="33" t="s">
        <v>812</v>
      </c>
      <c r="M224" s="33"/>
      <c r="N224" s="33">
        <f t="shared" si="37"/>
        <v>441.97820000000002</v>
      </c>
      <c r="O224" s="33">
        <f t="shared" si="38"/>
        <v>2</v>
      </c>
      <c r="P224" s="33">
        <f t="shared" ca="1" si="39"/>
        <v>0</v>
      </c>
      <c r="Q224" s="34" t="s">
        <v>73</v>
      </c>
      <c r="R224" s="35">
        <f t="shared" si="40"/>
        <v>0</v>
      </c>
      <c r="S224" s="35">
        <f t="shared" si="41"/>
        <v>442.22310000000004</v>
      </c>
      <c r="T224" s="28">
        <v>223</v>
      </c>
      <c r="U224" s="30">
        <v>219</v>
      </c>
      <c r="V224" s="28"/>
      <c r="W224" s="28"/>
      <c r="X224" s="28"/>
      <c r="Y224" s="28"/>
      <c r="AE224" s="55"/>
      <c r="AF224" s="55"/>
      <c r="AI224" s="39"/>
      <c r="AJ224" s="39"/>
      <c r="AK224" s="39"/>
      <c r="AL224" s="49"/>
      <c r="AN224" s="1"/>
    </row>
    <row r="225" spans="1:40" s="27" customFormat="1" ht="15" x14ac:dyDescent="0.25">
      <c r="A225" s="58">
        <v>8</v>
      </c>
      <c r="B225" s="1">
        <v>8</v>
      </c>
      <c r="C225" s="58" t="s">
        <v>196</v>
      </c>
      <c r="D225" s="30" t="s">
        <v>87</v>
      </c>
      <c r="E225" s="30">
        <v>212</v>
      </c>
      <c r="F225" s="28">
        <v>219</v>
      </c>
      <c r="G225" s="28"/>
      <c r="H225" s="28"/>
      <c r="I225" s="28"/>
      <c r="J225" s="28"/>
      <c r="K225" s="33">
        <f t="shared" si="36"/>
        <v>431</v>
      </c>
      <c r="L225" s="33" t="s">
        <v>812</v>
      </c>
      <c r="M225" s="33"/>
      <c r="N225" s="33">
        <f t="shared" si="37"/>
        <v>430.97809999999998</v>
      </c>
      <c r="O225" s="33">
        <f t="shared" si="38"/>
        <v>2</v>
      </c>
      <c r="P225" s="33">
        <f t="shared" ca="1" si="39"/>
        <v>0</v>
      </c>
      <c r="Q225" s="34" t="s">
        <v>73</v>
      </c>
      <c r="R225" s="35">
        <f t="shared" si="40"/>
        <v>0</v>
      </c>
      <c r="S225" s="35">
        <f t="shared" si="41"/>
        <v>431.2183</v>
      </c>
      <c r="T225" s="28">
        <v>219</v>
      </c>
      <c r="U225" s="30">
        <v>212</v>
      </c>
      <c r="V225" s="28"/>
      <c r="W225" s="28"/>
      <c r="X225" s="28"/>
      <c r="Y225" s="28"/>
      <c r="AE225" s="55"/>
      <c r="AF225" s="55"/>
      <c r="AI225" s="39"/>
      <c r="AJ225" s="39"/>
      <c r="AK225" s="39"/>
      <c r="AL225" s="49"/>
      <c r="AN225" s="1"/>
    </row>
    <row r="226" spans="1:40" s="27" customFormat="1" ht="15" x14ac:dyDescent="0.25">
      <c r="A226" s="58">
        <v>9</v>
      </c>
      <c r="B226" s="1">
        <v>9</v>
      </c>
      <c r="C226" s="58" t="s">
        <v>203</v>
      </c>
      <c r="D226" s="30" t="s">
        <v>157</v>
      </c>
      <c r="E226" s="30">
        <v>217</v>
      </c>
      <c r="F226" s="28">
        <v>213</v>
      </c>
      <c r="G226" s="28"/>
      <c r="H226" s="28"/>
      <c r="I226" s="28"/>
      <c r="J226" s="28"/>
      <c r="K226" s="33">
        <f t="shared" si="36"/>
        <v>430</v>
      </c>
      <c r="L226" s="33" t="s">
        <v>812</v>
      </c>
      <c r="M226" s="33"/>
      <c r="N226" s="33">
        <f t="shared" si="37"/>
        <v>429.97800000000001</v>
      </c>
      <c r="O226" s="33">
        <f t="shared" si="38"/>
        <v>2</v>
      </c>
      <c r="P226" s="33">
        <f t="shared" ca="1" si="39"/>
        <v>0</v>
      </c>
      <c r="Q226" s="34" t="s">
        <v>73</v>
      </c>
      <c r="R226" s="35">
        <f t="shared" si="40"/>
        <v>0</v>
      </c>
      <c r="S226" s="35">
        <f t="shared" si="41"/>
        <v>430.21629999999999</v>
      </c>
      <c r="T226" s="30">
        <v>217</v>
      </c>
      <c r="U226" s="28">
        <v>213</v>
      </c>
      <c r="V226" s="28"/>
      <c r="W226" s="28"/>
      <c r="X226" s="28"/>
      <c r="Y226" s="28"/>
      <c r="AE226" s="55"/>
      <c r="AF226" s="55"/>
      <c r="AI226" s="39"/>
      <c r="AJ226" s="39"/>
      <c r="AK226" s="39"/>
      <c r="AL226" s="49"/>
      <c r="AN226" s="1"/>
    </row>
    <row r="227" spans="1:40" s="27" customFormat="1" ht="15" x14ac:dyDescent="0.25">
      <c r="A227" s="58">
        <v>10</v>
      </c>
      <c r="B227" s="1">
        <v>10</v>
      </c>
      <c r="C227" s="58" t="s">
        <v>202</v>
      </c>
      <c r="D227" s="30" t="s">
        <v>157</v>
      </c>
      <c r="E227" s="30">
        <v>193</v>
      </c>
      <c r="F227" s="28">
        <v>214</v>
      </c>
      <c r="G227" s="28"/>
      <c r="H227" s="28"/>
      <c r="I227" s="28"/>
      <c r="J227" s="28"/>
      <c r="K227" s="33">
        <f t="shared" si="36"/>
        <v>407</v>
      </c>
      <c r="L227" s="33" t="s">
        <v>812</v>
      </c>
      <c r="M227" s="33"/>
      <c r="N227" s="33">
        <f t="shared" si="37"/>
        <v>406.97789999999998</v>
      </c>
      <c r="O227" s="33">
        <f t="shared" si="38"/>
        <v>2</v>
      </c>
      <c r="P227" s="33">
        <f t="shared" ca="1" si="39"/>
        <v>0</v>
      </c>
      <c r="Q227" s="34" t="s">
        <v>73</v>
      </c>
      <c r="R227" s="35">
        <f t="shared" si="40"/>
        <v>0</v>
      </c>
      <c r="S227" s="35">
        <f t="shared" si="41"/>
        <v>407.21119999999996</v>
      </c>
      <c r="T227" s="28">
        <v>214</v>
      </c>
      <c r="U227" s="30">
        <v>193</v>
      </c>
      <c r="V227" s="28"/>
      <c r="W227" s="28"/>
      <c r="X227" s="28"/>
      <c r="Y227" s="28"/>
      <c r="AE227" s="55"/>
      <c r="AF227" s="55"/>
      <c r="AI227" s="39"/>
      <c r="AJ227" s="39"/>
      <c r="AK227" s="39"/>
      <c r="AL227" s="49"/>
      <c r="AN227" s="1"/>
    </row>
    <row r="228" spans="1:40" s="27" customFormat="1" ht="15" x14ac:dyDescent="0.25">
      <c r="A228" s="58">
        <v>11</v>
      </c>
      <c r="B228" s="1">
        <v>11</v>
      </c>
      <c r="C228" s="58" t="s">
        <v>218</v>
      </c>
      <c r="D228" s="30" t="s">
        <v>36</v>
      </c>
      <c r="E228" s="30">
        <v>198</v>
      </c>
      <c r="F228" s="28">
        <v>206</v>
      </c>
      <c r="G228" s="28"/>
      <c r="H228" s="28"/>
      <c r="I228" s="28"/>
      <c r="J228" s="28"/>
      <c r="K228" s="33">
        <f t="shared" si="36"/>
        <v>404</v>
      </c>
      <c r="L228" s="33" t="s">
        <v>812</v>
      </c>
      <c r="M228" s="33"/>
      <c r="N228" s="33">
        <f t="shared" si="37"/>
        <v>403.9778</v>
      </c>
      <c r="O228" s="33">
        <f t="shared" si="38"/>
        <v>2</v>
      </c>
      <c r="P228" s="33">
        <f t="shared" ca="1" si="39"/>
        <v>0</v>
      </c>
      <c r="Q228" s="34" t="s">
        <v>73</v>
      </c>
      <c r="R228" s="35">
        <f t="shared" si="40"/>
        <v>0</v>
      </c>
      <c r="S228" s="35">
        <f t="shared" si="41"/>
        <v>404.20359999999999</v>
      </c>
      <c r="T228" s="28">
        <v>206</v>
      </c>
      <c r="U228" s="30">
        <v>198</v>
      </c>
      <c r="V228" s="28"/>
      <c r="W228" s="28"/>
      <c r="X228" s="28"/>
      <c r="Y228" s="28"/>
      <c r="AE228" s="55"/>
      <c r="AF228" s="55"/>
      <c r="AI228" s="39"/>
      <c r="AJ228" s="39"/>
      <c r="AK228" s="39"/>
      <c r="AL228" s="49"/>
      <c r="AN228" s="1"/>
    </row>
    <row r="229" spans="1:40" s="27" customFormat="1" ht="15" x14ac:dyDescent="0.25">
      <c r="A229" s="58">
        <v>12</v>
      </c>
      <c r="B229" s="1">
        <v>12</v>
      </c>
      <c r="C229" s="58" t="s">
        <v>248</v>
      </c>
      <c r="D229" s="30" t="s">
        <v>36</v>
      </c>
      <c r="E229" s="30">
        <v>211</v>
      </c>
      <c r="F229" s="28">
        <v>187</v>
      </c>
      <c r="G229" s="28"/>
      <c r="H229" s="28"/>
      <c r="I229" s="28"/>
      <c r="J229" s="28"/>
      <c r="K229" s="33">
        <f t="shared" si="36"/>
        <v>398</v>
      </c>
      <c r="L229" s="33" t="s">
        <v>812</v>
      </c>
      <c r="M229" s="33"/>
      <c r="N229" s="33">
        <f t="shared" si="37"/>
        <v>397.97770000000003</v>
      </c>
      <c r="O229" s="33">
        <f t="shared" si="38"/>
        <v>2</v>
      </c>
      <c r="P229" s="33">
        <f t="shared" ca="1" si="39"/>
        <v>0</v>
      </c>
      <c r="Q229" s="34" t="s">
        <v>73</v>
      </c>
      <c r="R229" s="35">
        <f t="shared" si="40"/>
        <v>0</v>
      </c>
      <c r="S229" s="35">
        <f t="shared" si="41"/>
        <v>398.20740000000006</v>
      </c>
      <c r="T229" s="30">
        <v>211</v>
      </c>
      <c r="U229" s="28">
        <v>187</v>
      </c>
      <c r="V229" s="28"/>
      <c r="W229" s="28"/>
      <c r="X229" s="28"/>
      <c r="Y229" s="28"/>
      <c r="AE229" s="55"/>
      <c r="AF229" s="55"/>
      <c r="AI229" s="39"/>
      <c r="AJ229" s="39"/>
      <c r="AK229" s="39"/>
      <c r="AL229" s="49"/>
      <c r="AN229" s="1"/>
    </row>
    <row r="230" spans="1:40" s="27" customFormat="1" ht="15" x14ac:dyDescent="0.25">
      <c r="A230" s="58">
        <v>13</v>
      </c>
      <c r="B230" s="1">
        <v>13</v>
      </c>
      <c r="C230" s="58" t="s">
        <v>242</v>
      </c>
      <c r="D230" s="30" t="s">
        <v>244</v>
      </c>
      <c r="E230" s="30">
        <v>178</v>
      </c>
      <c r="F230" s="28">
        <v>191</v>
      </c>
      <c r="G230" s="28"/>
      <c r="H230" s="28"/>
      <c r="I230" s="28"/>
      <c r="J230" s="28"/>
      <c r="K230" s="33">
        <f t="shared" si="36"/>
        <v>369</v>
      </c>
      <c r="L230" s="33" t="s">
        <v>812</v>
      </c>
      <c r="M230" s="33"/>
      <c r="N230" s="33">
        <f t="shared" si="37"/>
        <v>368.9776</v>
      </c>
      <c r="O230" s="33">
        <f t="shared" si="38"/>
        <v>2</v>
      </c>
      <c r="P230" s="33">
        <f t="shared" ca="1" si="39"/>
        <v>0</v>
      </c>
      <c r="Q230" s="34" t="s">
        <v>73</v>
      </c>
      <c r="R230" s="35">
        <f t="shared" si="40"/>
        <v>0</v>
      </c>
      <c r="S230" s="35">
        <f t="shared" si="41"/>
        <v>369.18639999999999</v>
      </c>
      <c r="T230" s="28">
        <v>191</v>
      </c>
      <c r="U230" s="30">
        <v>178</v>
      </c>
      <c r="V230" s="28"/>
      <c r="W230" s="28"/>
      <c r="X230" s="28"/>
      <c r="Y230" s="28"/>
      <c r="AE230" s="55"/>
      <c r="AF230" s="55"/>
      <c r="AI230" s="39"/>
      <c r="AJ230" s="39"/>
      <c r="AK230" s="39"/>
      <c r="AL230" s="49"/>
      <c r="AN230" s="1"/>
    </row>
    <row r="231" spans="1:40" s="27" customFormat="1" ht="15" x14ac:dyDescent="0.25">
      <c r="A231" s="58">
        <v>14</v>
      </c>
      <c r="B231" s="1">
        <v>14</v>
      </c>
      <c r="C231" s="58" t="s">
        <v>247</v>
      </c>
      <c r="D231" s="30" t="s">
        <v>87</v>
      </c>
      <c r="E231" s="30">
        <v>173</v>
      </c>
      <c r="F231" s="28">
        <v>188</v>
      </c>
      <c r="G231" s="28"/>
      <c r="H231" s="28"/>
      <c r="I231" s="28"/>
      <c r="J231" s="28"/>
      <c r="K231" s="33">
        <f t="shared" si="36"/>
        <v>361</v>
      </c>
      <c r="L231" s="33" t="s">
        <v>812</v>
      </c>
      <c r="M231" s="33"/>
      <c r="N231" s="33">
        <f t="shared" si="37"/>
        <v>360.97750000000002</v>
      </c>
      <c r="O231" s="33">
        <f t="shared" si="38"/>
        <v>2</v>
      </c>
      <c r="P231" s="33">
        <f t="shared" ca="1" si="39"/>
        <v>0</v>
      </c>
      <c r="Q231" s="34" t="s">
        <v>73</v>
      </c>
      <c r="R231" s="35">
        <f t="shared" si="40"/>
        <v>0</v>
      </c>
      <c r="S231" s="35">
        <f t="shared" si="41"/>
        <v>361.18279999999999</v>
      </c>
      <c r="T231" s="28">
        <v>188</v>
      </c>
      <c r="U231" s="30">
        <v>173</v>
      </c>
      <c r="V231" s="28"/>
      <c r="W231" s="28"/>
      <c r="X231" s="28"/>
      <c r="Y231" s="28"/>
      <c r="AE231" s="55"/>
      <c r="AF231" s="55"/>
      <c r="AI231" s="39"/>
      <c r="AJ231" s="39"/>
      <c r="AK231" s="39"/>
      <c r="AL231" s="49"/>
      <c r="AN231" s="1"/>
    </row>
    <row r="232" spans="1:40" s="27" customFormat="1" ht="15" x14ac:dyDescent="0.25">
      <c r="A232" s="58">
        <v>15</v>
      </c>
      <c r="B232" s="1" t="s">
        <v>54</v>
      </c>
      <c r="C232" s="58" t="s">
        <v>368</v>
      </c>
      <c r="D232" s="30" t="s">
        <v>28</v>
      </c>
      <c r="E232" s="30">
        <v>149</v>
      </c>
      <c r="F232" s="28">
        <v>140</v>
      </c>
      <c r="G232" s="28"/>
      <c r="H232" s="28"/>
      <c r="I232" s="28"/>
      <c r="J232" s="28"/>
      <c r="K232" s="33">
        <f t="shared" si="36"/>
        <v>289</v>
      </c>
      <c r="L232" s="33" t="s">
        <v>811</v>
      </c>
      <c r="M232" s="33"/>
      <c r="N232" s="33">
        <f t="shared" si="37"/>
        <v>288.97739999999999</v>
      </c>
      <c r="O232" s="33">
        <f t="shared" si="38"/>
        <v>2</v>
      </c>
      <c r="P232" s="33">
        <f t="shared" ca="1" si="39"/>
        <v>0</v>
      </c>
      <c r="Q232" s="34" t="s">
        <v>73</v>
      </c>
      <c r="R232" s="35">
        <f t="shared" si="40"/>
        <v>0</v>
      </c>
      <c r="S232" s="35">
        <f t="shared" si="41"/>
        <v>289.1404</v>
      </c>
      <c r="T232" s="30">
        <v>149</v>
      </c>
      <c r="U232" s="28">
        <v>140</v>
      </c>
      <c r="V232" s="28"/>
      <c r="W232" s="28"/>
      <c r="X232" s="28"/>
      <c r="Y232" s="28"/>
      <c r="AE232" s="55"/>
      <c r="AF232" s="55"/>
      <c r="AI232" s="39"/>
      <c r="AJ232" s="39"/>
      <c r="AK232" s="39"/>
      <c r="AL232" s="49"/>
      <c r="AN232" s="1"/>
    </row>
    <row r="233" spans="1:40" s="27" customFormat="1" ht="15" x14ac:dyDescent="0.25">
      <c r="A233" s="58">
        <v>16</v>
      </c>
      <c r="B233" s="1">
        <v>15</v>
      </c>
      <c r="C233" s="58" t="s">
        <v>350</v>
      </c>
      <c r="D233" s="30" t="s">
        <v>87</v>
      </c>
      <c r="E233" s="30">
        <v>141</v>
      </c>
      <c r="F233" s="28">
        <v>144</v>
      </c>
      <c r="G233" s="28"/>
      <c r="H233" s="28"/>
      <c r="I233" s="28"/>
      <c r="J233" s="28"/>
      <c r="K233" s="33">
        <f t="shared" si="36"/>
        <v>285</v>
      </c>
      <c r="L233" s="33" t="s">
        <v>812</v>
      </c>
      <c r="M233" s="33"/>
      <c r="N233" s="33">
        <f t="shared" si="37"/>
        <v>284.97730000000001</v>
      </c>
      <c r="O233" s="33">
        <f t="shared" si="38"/>
        <v>2</v>
      </c>
      <c r="P233" s="33">
        <f t="shared" ca="1" si="39"/>
        <v>0</v>
      </c>
      <c r="Q233" s="34" t="s">
        <v>73</v>
      </c>
      <c r="R233" s="35">
        <f t="shared" si="40"/>
        <v>0</v>
      </c>
      <c r="S233" s="35">
        <f t="shared" si="41"/>
        <v>285.1354</v>
      </c>
      <c r="T233" s="28">
        <v>144</v>
      </c>
      <c r="U233" s="30">
        <v>141</v>
      </c>
      <c r="V233" s="28"/>
      <c r="W233" s="28"/>
      <c r="X233" s="28"/>
      <c r="Y233" s="28"/>
      <c r="AE233" s="55"/>
      <c r="AF233" s="55"/>
      <c r="AI233" s="39"/>
      <c r="AJ233" s="39"/>
      <c r="AK233" s="39"/>
      <c r="AL233" s="49"/>
      <c r="AN233" s="1"/>
    </row>
    <row r="234" spans="1:40" s="27" customFormat="1" ht="15" x14ac:dyDescent="0.25">
      <c r="A234" s="58">
        <v>17</v>
      </c>
      <c r="B234" s="1">
        <v>16</v>
      </c>
      <c r="C234" s="58" t="s">
        <v>341</v>
      </c>
      <c r="D234" s="30" t="s">
        <v>24</v>
      </c>
      <c r="E234" s="30">
        <v>134</v>
      </c>
      <c r="F234" s="28">
        <v>146</v>
      </c>
      <c r="G234" s="28"/>
      <c r="H234" s="28"/>
      <c r="I234" s="28"/>
      <c r="J234" s="28"/>
      <c r="K234" s="33">
        <f t="shared" si="36"/>
        <v>280</v>
      </c>
      <c r="L234" s="33" t="s">
        <v>812</v>
      </c>
      <c r="M234" s="33"/>
      <c r="N234" s="33">
        <f t="shared" si="37"/>
        <v>279.97719999999998</v>
      </c>
      <c r="O234" s="33">
        <f t="shared" si="38"/>
        <v>2</v>
      </c>
      <c r="P234" s="33">
        <f t="shared" ca="1" si="39"/>
        <v>0</v>
      </c>
      <c r="Q234" s="34" t="s">
        <v>73</v>
      </c>
      <c r="R234" s="35">
        <f t="shared" si="40"/>
        <v>0</v>
      </c>
      <c r="S234" s="35">
        <f t="shared" si="41"/>
        <v>280.13659999999999</v>
      </c>
      <c r="T234" s="28">
        <v>146</v>
      </c>
      <c r="U234" s="30">
        <v>134</v>
      </c>
      <c r="V234" s="28"/>
      <c r="W234" s="28"/>
      <c r="X234" s="28"/>
      <c r="Y234" s="28"/>
      <c r="AE234" s="55"/>
      <c r="AF234" s="55"/>
      <c r="AI234" s="39"/>
      <c r="AJ234" s="39"/>
      <c r="AK234" s="39"/>
      <c r="AL234" s="49"/>
      <c r="AN234" s="1"/>
    </row>
    <row r="235" spans="1:40" s="27" customFormat="1" ht="15" x14ac:dyDescent="0.25">
      <c r="A235" s="58">
        <v>18</v>
      </c>
      <c r="B235" s="1">
        <v>17</v>
      </c>
      <c r="C235" s="58" t="s">
        <v>336</v>
      </c>
      <c r="D235" s="30" t="s">
        <v>40</v>
      </c>
      <c r="E235" s="30">
        <v>130</v>
      </c>
      <c r="F235" s="28">
        <v>147</v>
      </c>
      <c r="G235" s="28"/>
      <c r="H235" s="28"/>
      <c r="I235" s="28"/>
      <c r="J235" s="28"/>
      <c r="K235" s="33">
        <f t="shared" si="36"/>
        <v>277</v>
      </c>
      <c r="L235" s="33" t="s">
        <v>812</v>
      </c>
      <c r="M235" s="33"/>
      <c r="N235" s="33">
        <f t="shared" si="37"/>
        <v>276.97710000000001</v>
      </c>
      <c r="O235" s="33">
        <f t="shared" si="38"/>
        <v>2</v>
      </c>
      <c r="P235" s="33">
        <f t="shared" ca="1" si="39"/>
        <v>0</v>
      </c>
      <c r="Q235" s="34" t="s">
        <v>73</v>
      </c>
      <c r="R235" s="35">
        <f t="shared" si="40"/>
        <v>0</v>
      </c>
      <c r="S235" s="35">
        <f t="shared" si="41"/>
        <v>277.13709999999998</v>
      </c>
      <c r="T235" s="28">
        <v>147</v>
      </c>
      <c r="U235" s="30">
        <v>130</v>
      </c>
      <c r="V235" s="28"/>
      <c r="W235" s="28"/>
      <c r="X235" s="28"/>
      <c r="Y235" s="28"/>
      <c r="AE235" s="55"/>
      <c r="AF235" s="55"/>
      <c r="AI235" s="39"/>
      <c r="AJ235" s="39"/>
      <c r="AK235" s="39"/>
      <c r="AL235" s="49"/>
      <c r="AN235" s="1"/>
    </row>
    <row r="236" spans="1:40" s="27" customFormat="1" ht="15" x14ac:dyDescent="0.25">
      <c r="A236" s="58">
        <v>19</v>
      </c>
      <c r="B236" s="1">
        <v>18</v>
      </c>
      <c r="C236" s="58" t="s">
        <v>395</v>
      </c>
      <c r="D236" s="30" t="s">
        <v>43</v>
      </c>
      <c r="E236" s="30">
        <v>120</v>
      </c>
      <c r="F236" s="28">
        <v>131</v>
      </c>
      <c r="G236" s="28"/>
      <c r="H236" s="28"/>
      <c r="I236" s="28"/>
      <c r="J236" s="28"/>
      <c r="K236" s="33">
        <f t="shared" si="36"/>
        <v>251</v>
      </c>
      <c r="L236" s="33" t="s">
        <v>812</v>
      </c>
      <c r="M236" s="33"/>
      <c r="N236" s="33">
        <f t="shared" si="37"/>
        <v>250.977</v>
      </c>
      <c r="O236" s="33">
        <f t="shared" si="38"/>
        <v>2</v>
      </c>
      <c r="P236" s="33">
        <f t="shared" ca="1" si="39"/>
        <v>0</v>
      </c>
      <c r="Q236" s="34" t="s">
        <v>73</v>
      </c>
      <c r="R236" s="35">
        <f t="shared" si="40"/>
        <v>0</v>
      </c>
      <c r="S236" s="35">
        <f t="shared" si="41"/>
        <v>251.12</v>
      </c>
      <c r="T236" s="28">
        <v>131</v>
      </c>
      <c r="U236" s="30">
        <v>120</v>
      </c>
      <c r="V236" s="28"/>
      <c r="W236" s="28"/>
      <c r="X236" s="28"/>
      <c r="Y236" s="28"/>
      <c r="AE236" s="55"/>
      <c r="AF236" s="55"/>
      <c r="AI236" s="39"/>
      <c r="AJ236" s="39"/>
      <c r="AK236" s="39"/>
      <c r="AL236" s="49"/>
      <c r="AN236" s="1"/>
    </row>
    <row r="237" spans="1:40" s="27" customFormat="1" ht="15" x14ac:dyDescent="0.25">
      <c r="A237" s="58">
        <v>20</v>
      </c>
      <c r="B237" s="1" t="s">
        <v>54</v>
      </c>
      <c r="C237" s="58" t="s">
        <v>561</v>
      </c>
      <c r="D237" s="30" t="s">
        <v>28</v>
      </c>
      <c r="E237" s="30">
        <v>250</v>
      </c>
      <c r="F237" s="28"/>
      <c r="G237" s="28"/>
      <c r="H237" s="28"/>
      <c r="I237" s="28"/>
      <c r="J237" s="28"/>
      <c r="K237" s="33">
        <f t="shared" si="36"/>
        <v>250</v>
      </c>
      <c r="L237" s="33" t="s">
        <v>811</v>
      </c>
      <c r="M237" s="33"/>
      <c r="N237" s="33">
        <f t="shared" si="37"/>
        <v>249.9769</v>
      </c>
      <c r="O237" s="33">
        <f t="shared" si="38"/>
        <v>1</v>
      </c>
      <c r="P237" s="33">
        <f t="shared" ca="1" si="39"/>
        <v>0</v>
      </c>
      <c r="Q237" s="34" t="s">
        <v>73</v>
      </c>
      <c r="R237" s="35">
        <f t="shared" si="40"/>
        <v>0</v>
      </c>
      <c r="S237" s="35">
        <f t="shared" si="41"/>
        <v>250.2269</v>
      </c>
      <c r="T237" s="30">
        <v>250</v>
      </c>
      <c r="U237" s="28"/>
      <c r="V237" s="28"/>
      <c r="W237" s="28"/>
      <c r="X237" s="28"/>
      <c r="Y237" s="28"/>
      <c r="AE237" s="55"/>
      <c r="AF237" s="55"/>
      <c r="AI237" s="39"/>
      <c r="AJ237" s="39"/>
      <c r="AK237" s="39"/>
      <c r="AL237" s="49"/>
      <c r="AN237" s="1"/>
    </row>
    <row r="238" spans="1:40" s="27" customFormat="1" ht="15" x14ac:dyDescent="0.25">
      <c r="A238" s="58">
        <v>21</v>
      </c>
      <c r="B238" s="1">
        <v>19</v>
      </c>
      <c r="C238" s="58" t="s">
        <v>401</v>
      </c>
      <c r="D238" s="30" t="s">
        <v>24</v>
      </c>
      <c r="E238" s="30">
        <v>116</v>
      </c>
      <c r="F238" s="28">
        <v>127</v>
      </c>
      <c r="G238" s="28"/>
      <c r="H238" s="28"/>
      <c r="I238" s="28"/>
      <c r="J238" s="28"/>
      <c r="K238" s="33">
        <f t="shared" si="36"/>
        <v>243</v>
      </c>
      <c r="L238" s="33" t="s">
        <v>812</v>
      </c>
      <c r="M238" s="33"/>
      <c r="N238" s="33">
        <f t="shared" si="37"/>
        <v>242.9768</v>
      </c>
      <c r="O238" s="33">
        <f t="shared" si="38"/>
        <v>2</v>
      </c>
      <c r="P238" s="33">
        <f t="shared" ca="1" si="39"/>
        <v>0</v>
      </c>
      <c r="Q238" s="34" t="s">
        <v>73</v>
      </c>
      <c r="R238" s="35">
        <f t="shared" si="40"/>
        <v>0</v>
      </c>
      <c r="S238" s="35">
        <f t="shared" si="41"/>
        <v>243.11539999999999</v>
      </c>
      <c r="T238" s="28">
        <v>127</v>
      </c>
      <c r="U238" s="30">
        <v>116</v>
      </c>
      <c r="V238" s="28"/>
      <c r="W238" s="28"/>
      <c r="X238" s="28"/>
      <c r="Y238" s="28"/>
      <c r="AE238" s="55"/>
      <c r="AF238" s="55"/>
      <c r="AI238" s="39"/>
      <c r="AJ238" s="39"/>
      <c r="AK238" s="39"/>
      <c r="AL238" s="49"/>
      <c r="AN238" s="1"/>
    </row>
    <row r="239" spans="1:40" s="27" customFormat="1" ht="15" x14ac:dyDescent="0.25">
      <c r="A239" s="58">
        <v>22</v>
      </c>
      <c r="B239" s="1">
        <v>20</v>
      </c>
      <c r="C239" s="58" t="s">
        <v>154</v>
      </c>
      <c r="D239" s="30" t="s">
        <v>127</v>
      </c>
      <c r="E239" s="30"/>
      <c r="F239" s="28">
        <v>241</v>
      </c>
      <c r="G239" s="28"/>
      <c r="H239" s="28"/>
      <c r="I239" s="28"/>
      <c r="J239" s="28"/>
      <c r="K239" s="33">
        <f t="shared" si="36"/>
        <v>241</v>
      </c>
      <c r="L239" s="33" t="s">
        <v>812</v>
      </c>
      <c r="M239" s="33"/>
      <c r="N239" s="33">
        <f t="shared" si="37"/>
        <v>240.97669999999999</v>
      </c>
      <c r="O239" s="33">
        <f t="shared" si="38"/>
        <v>1</v>
      </c>
      <c r="P239" s="33" t="str">
        <f t="shared" ca="1" si="39"/>
        <v>Y</v>
      </c>
      <c r="Q239" s="34" t="s">
        <v>73</v>
      </c>
      <c r="R239" s="35">
        <f t="shared" si="40"/>
        <v>0</v>
      </c>
      <c r="S239" s="35">
        <f t="shared" si="41"/>
        <v>241.21770000000001</v>
      </c>
      <c r="T239" s="28">
        <v>241</v>
      </c>
      <c r="U239" s="30"/>
      <c r="V239" s="28"/>
      <c r="W239" s="28"/>
      <c r="X239" s="28"/>
      <c r="Y239" s="28"/>
      <c r="AE239" s="55"/>
      <c r="AF239" s="55"/>
      <c r="AI239" s="39"/>
      <c r="AJ239" s="39"/>
      <c r="AK239" s="39"/>
      <c r="AL239" s="49"/>
      <c r="AN239" s="1"/>
    </row>
    <row r="240" spans="1:40" s="27" customFormat="1" ht="15" x14ac:dyDescent="0.25">
      <c r="A240" s="58">
        <v>23</v>
      </c>
      <c r="B240" s="1">
        <v>21</v>
      </c>
      <c r="C240" s="58" t="s">
        <v>174</v>
      </c>
      <c r="D240" s="30" t="s">
        <v>24</v>
      </c>
      <c r="E240" s="30"/>
      <c r="F240" s="28">
        <v>233</v>
      </c>
      <c r="G240" s="28"/>
      <c r="H240" s="28"/>
      <c r="I240" s="28"/>
      <c r="J240" s="28"/>
      <c r="K240" s="33">
        <f t="shared" si="36"/>
        <v>233</v>
      </c>
      <c r="L240" s="33" t="s">
        <v>812</v>
      </c>
      <c r="M240" s="33"/>
      <c r="N240" s="33">
        <f t="shared" si="37"/>
        <v>232.97659999999999</v>
      </c>
      <c r="O240" s="33">
        <f t="shared" si="38"/>
        <v>1</v>
      </c>
      <c r="P240" s="33" t="str">
        <f t="shared" ca="1" si="39"/>
        <v>Y</v>
      </c>
      <c r="Q240" s="34" t="s">
        <v>73</v>
      </c>
      <c r="R240" s="35">
        <f t="shared" si="40"/>
        <v>0</v>
      </c>
      <c r="S240" s="35">
        <f t="shared" si="41"/>
        <v>233.20959999999999</v>
      </c>
      <c r="T240" s="28">
        <v>233</v>
      </c>
      <c r="U240" s="30"/>
      <c r="V240" s="28"/>
      <c r="W240" s="28"/>
      <c r="X240" s="28"/>
      <c r="Y240" s="28"/>
      <c r="AE240" s="55"/>
      <c r="AF240" s="55"/>
      <c r="AI240" s="39"/>
      <c r="AJ240" s="39"/>
      <c r="AK240" s="39"/>
      <c r="AL240" s="49"/>
      <c r="AN240" s="1"/>
    </row>
    <row r="241" spans="1:40" s="27" customFormat="1" ht="15" x14ac:dyDescent="0.25">
      <c r="A241" s="58">
        <v>24</v>
      </c>
      <c r="B241" s="1">
        <v>22</v>
      </c>
      <c r="C241" s="58" t="s">
        <v>178</v>
      </c>
      <c r="D241" s="30" t="s">
        <v>24</v>
      </c>
      <c r="E241" s="30"/>
      <c r="F241" s="28">
        <v>230</v>
      </c>
      <c r="G241" s="28"/>
      <c r="H241" s="28"/>
      <c r="I241" s="28"/>
      <c r="J241" s="28"/>
      <c r="K241" s="33">
        <f t="shared" si="36"/>
        <v>230</v>
      </c>
      <c r="L241" s="33" t="s">
        <v>812</v>
      </c>
      <c r="M241" s="33"/>
      <c r="N241" s="33">
        <f t="shared" si="37"/>
        <v>229.97649999999999</v>
      </c>
      <c r="O241" s="33">
        <f t="shared" si="38"/>
        <v>1</v>
      </c>
      <c r="P241" s="33" t="str">
        <f t="shared" ca="1" si="39"/>
        <v>Y</v>
      </c>
      <c r="Q241" s="34" t="s">
        <v>73</v>
      </c>
      <c r="R241" s="35">
        <f t="shared" si="40"/>
        <v>0</v>
      </c>
      <c r="S241" s="35">
        <f t="shared" si="41"/>
        <v>230.20649999999998</v>
      </c>
      <c r="T241" s="28">
        <v>230</v>
      </c>
      <c r="U241" s="30"/>
      <c r="V241" s="28"/>
      <c r="W241" s="28"/>
      <c r="X241" s="28"/>
      <c r="Y241" s="28"/>
      <c r="AE241" s="55"/>
      <c r="AF241" s="55"/>
      <c r="AI241" s="39"/>
      <c r="AJ241" s="39"/>
      <c r="AK241" s="39"/>
      <c r="AL241" s="49"/>
      <c r="AN241" s="1"/>
    </row>
    <row r="242" spans="1:40" s="27" customFormat="1" ht="15" x14ac:dyDescent="0.25">
      <c r="A242" s="58">
        <v>25</v>
      </c>
      <c r="B242" s="1">
        <v>23</v>
      </c>
      <c r="C242" s="58" t="s">
        <v>562</v>
      </c>
      <c r="D242" s="30" t="s">
        <v>31</v>
      </c>
      <c r="E242" s="30">
        <v>214</v>
      </c>
      <c r="F242" s="28"/>
      <c r="G242" s="28"/>
      <c r="H242" s="28"/>
      <c r="I242" s="28"/>
      <c r="J242" s="28"/>
      <c r="K242" s="33">
        <f t="shared" si="36"/>
        <v>214</v>
      </c>
      <c r="L242" s="33" t="s">
        <v>812</v>
      </c>
      <c r="M242" s="33"/>
      <c r="N242" s="33">
        <f t="shared" si="37"/>
        <v>213.97640000000001</v>
      </c>
      <c r="O242" s="33">
        <f t="shared" si="38"/>
        <v>1</v>
      </c>
      <c r="P242" s="33">
        <f t="shared" ca="1" si="39"/>
        <v>0</v>
      </c>
      <c r="Q242" s="34" t="s">
        <v>73</v>
      </c>
      <c r="R242" s="35">
        <f t="shared" si="40"/>
        <v>0</v>
      </c>
      <c r="S242" s="35">
        <f t="shared" si="41"/>
        <v>214.19040000000001</v>
      </c>
      <c r="T242" s="30">
        <v>214</v>
      </c>
      <c r="U242" s="28"/>
      <c r="V242" s="28"/>
      <c r="W242" s="28"/>
      <c r="X242" s="28"/>
      <c r="Y242" s="28"/>
      <c r="AE242" s="55"/>
      <c r="AF242" s="55"/>
      <c r="AI242" s="39"/>
      <c r="AJ242" s="39"/>
      <c r="AK242" s="39"/>
      <c r="AL242" s="49"/>
      <c r="AN242" s="1"/>
    </row>
    <row r="243" spans="1:40" s="27" customFormat="1" ht="15" x14ac:dyDescent="0.25">
      <c r="A243" s="58">
        <v>26</v>
      </c>
      <c r="B243" s="1">
        <v>24</v>
      </c>
      <c r="C243" s="58" t="s">
        <v>563</v>
      </c>
      <c r="D243" s="30" t="s">
        <v>36</v>
      </c>
      <c r="E243" s="30">
        <v>213</v>
      </c>
      <c r="F243" s="28"/>
      <c r="G243" s="28"/>
      <c r="H243" s="28"/>
      <c r="I243" s="28"/>
      <c r="J243" s="28"/>
      <c r="K243" s="33">
        <f t="shared" si="36"/>
        <v>213</v>
      </c>
      <c r="L243" s="33" t="s">
        <v>812</v>
      </c>
      <c r="M243" s="33"/>
      <c r="N243" s="33">
        <f t="shared" si="37"/>
        <v>212.97630000000001</v>
      </c>
      <c r="O243" s="33">
        <f t="shared" si="38"/>
        <v>1</v>
      </c>
      <c r="P243" s="33">
        <f t="shared" ca="1" si="39"/>
        <v>0</v>
      </c>
      <c r="Q243" s="34" t="s">
        <v>73</v>
      </c>
      <c r="R243" s="35">
        <f t="shared" si="40"/>
        <v>0</v>
      </c>
      <c r="S243" s="35">
        <f t="shared" si="41"/>
        <v>213.1893</v>
      </c>
      <c r="T243" s="30">
        <v>213</v>
      </c>
      <c r="U243" s="28"/>
      <c r="V243" s="28"/>
      <c r="W243" s="28"/>
      <c r="X243" s="28"/>
      <c r="Y243" s="28"/>
      <c r="AE243" s="55"/>
      <c r="AF243" s="55"/>
      <c r="AI243" s="39"/>
      <c r="AJ243" s="39"/>
      <c r="AK243" s="39"/>
      <c r="AL243" s="49"/>
      <c r="AN243" s="1"/>
    </row>
    <row r="244" spans="1:40" s="27" customFormat="1" ht="15" x14ac:dyDescent="0.25">
      <c r="A244" s="58">
        <v>27</v>
      </c>
      <c r="B244" s="1">
        <v>25</v>
      </c>
      <c r="C244" s="58" t="s">
        <v>246</v>
      </c>
      <c r="D244" s="30" t="s">
        <v>46</v>
      </c>
      <c r="E244" s="30"/>
      <c r="F244" s="28">
        <v>189</v>
      </c>
      <c r="G244" s="28"/>
      <c r="H244" s="28"/>
      <c r="I244" s="28"/>
      <c r="J244" s="28"/>
      <c r="K244" s="33">
        <f t="shared" si="36"/>
        <v>189</v>
      </c>
      <c r="L244" s="33" t="s">
        <v>812</v>
      </c>
      <c r="M244" s="33"/>
      <c r="N244" s="33">
        <f t="shared" si="37"/>
        <v>188.97620000000001</v>
      </c>
      <c r="O244" s="33">
        <f t="shared" si="38"/>
        <v>1</v>
      </c>
      <c r="P244" s="33" t="str">
        <f t="shared" ca="1" si="39"/>
        <v>Y</v>
      </c>
      <c r="Q244" s="34" t="s">
        <v>73</v>
      </c>
      <c r="R244" s="35">
        <f t="shared" si="40"/>
        <v>0</v>
      </c>
      <c r="S244" s="35">
        <f t="shared" si="41"/>
        <v>189.1652</v>
      </c>
      <c r="T244" s="28">
        <v>189</v>
      </c>
      <c r="U244" s="30"/>
      <c r="V244" s="28"/>
      <c r="W244" s="28"/>
      <c r="X244" s="28"/>
      <c r="Y244" s="28"/>
      <c r="AE244" s="55"/>
      <c r="AF244" s="55"/>
      <c r="AI244" s="39"/>
      <c r="AJ244" s="39"/>
      <c r="AK244" s="39"/>
      <c r="AL244" s="49"/>
      <c r="AN244" s="1"/>
    </row>
    <row r="245" spans="1:40" s="27" customFormat="1" ht="15" x14ac:dyDescent="0.25">
      <c r="A245" s="58">
        <v>28</v>
      </c>
      <c r="B245" s="1">
        <v>26</v>
      </c>
      <c r="C245" s="58" t="s">
        <v>564</v>
      </c>
      <c r="D245" s="30" t="s">
        <v>46</v>
      </c>
      <c r="E245" s="30">
        <v>188</v>
      </c>
      <c r="F245" s="28"/>
      <c r="G245" s="28"/>
      <c r="H245" s="28"/>
      <c r="I245" s="28"/>
      <c r="J245" s="28"/>
      <c r="K245" s="33">
        <f t="shared" si="36"/>
        <v>188</v>
      </c>
      <c r="L245" s="33" t="s">
        <v>812</v>
      </c>
      <c r="M245" s="33"/>
      <c r="N245" s="33">
        <f t="shared" si="37"/>
        <v>187.9761</v>
      </c>
      <c r="O245" s="33">
        <f t="shared" si="38"/>
        <v>1</v>
      </c>
      <c r="P245" s="33">
        <f t="shared" ca="1" si="39"/>
        <v>0</v>
      </c>
      <c r="Q245" s="34" t="s">
        <v>73</v>
      </c>
      <c r="R245" s="35">
        <f t="shared" si="40"/>
        <v>0</v>
      </c>
      <c r="S245" s="35">
        <f t="shared" si="41"/>
        <v>188.16409999999999</v>
      </c>
      <c r="T245" s="30">
        <v>188</v>
      </c>
      <c r="U245" s="28"/>
      <c r="V245" s="28"/>
      <c r="W245" s="28"/>
      <c r="X245" s="28"/>
      <c r="Y245" s="28"/>
      <c r="AE245" s="55"/>
      <c r="AF245" s="55"/>
      <c r="AI245" s="39"/>
      <c r="AJ245" s="39"/>
      <c r="AK245" s="39"/>
      <c r="AL245" s="49"/>
      <c r="AN245" s="1"/>
    </row>
    <row r="246" spans="1:40" s="27" customFormat="1" ht="15" x14ac:dyDescent="0.25">
      <c r="A246" s="58">
        <v>29</v>
      </c>
      <c r="B246" s="1">
        <v>27</v>
      </c>
      <c r="C246" s="58" t="s">
        <v>249</v>
      </c>
      <c r="D246" s="30" t="s">
        <v>127</v>
      </c>
      <c r="E246" s="30"/>
      <c r="F246" s="28">
        <v>186</v>
      </c>
      <c r="G246" s="28"/>
      <c r="H246" s="28"/>
      <c r="I246" s="28"/>
      <c r="J246" s="28"/>
      <c r="K246" s="33">
        <f t="shared" si="36"/>
        <v>186</v>
      </c>
      <c r="L246" s="33" t="s">
        <v>812</v>
      </c>
      <c r="M246" s="33"/>
      <c r="N246" s="33">
        <f t="shared" si="37"/>
        <v>185.976</v>
      </c>
      <c r="O246" s="33">
        <f t="shared" si="38"/>
        <v>1</v>
      </c>
      <c r="P246" s="33" t="str">
        <f t="shared" ca="1" si="39"/>
        <v>Y</v>
      </c>
      <c r="Q246" s="34" t="s">
        <v>73</v>
      </c>
      <c r="R246" s="35">
        <f t="shared" si="40"/>
        <v>0</v>
      </c>
      <c r="S246" s="35">
        <f t="shared" si="41"/>
        <v>186.16200000000001</v>
      </c>
      <c r="T246" s="28">
        <v>186</v>
      </c>
      <c r="U246" s="30"/>
      <c r="V246" s="28"/>
      <c r="W246" s="28"/>
      <c r="X246" s="28"/>
      <c r="Y246" s="28"/>
      <c r="AE246" s="55"/>
      <c r="AF246" s="55"/>
      <c r="AI246" s="39"/>
      <c r="AJ246" s="39"/>
      <c r="AK246" s="39"/>
      <c r="AL246" s="49"/>
      <c r="AN246" s="1"/>
    </row>
    <row r="247" spans="1:40" s="27" customFormat="1" ht="15" x14ac:dyDescent="0.25">
      <c r="A247" s="58">
        <v>30</v>
      </c>
      <c r="B247" s="1">
        <v>28</v>
      </c>
      <c r="C247" s="58" t="s">
        <v>258</v>
      </c>
      <c r="D247" s="30" t="s">
        <v>24</v>
      </c>
      <c r="E247" s="30"/>
      <c r="F247" s="28">
        <v>181</v>
      </c>
      <c r="G247" s="28"/>
      <c r="H247" s="28"/>
      <c r="I247" s="28"/>
      <c r="J247" s="28"/>
      <c r="K247" s="33">
        <f t="shared" si="36"/>
        <v>181</v>
      </c>
      <c r="L247" s="33" t="s">
        <v>812</v>
      </c>
      <c r="M247" s="33"/>
      <c r="N247" s="33">
        <f t="shared" si="37"/>
        <v>180.9759</v>
      </c>
      <c r="O247" s="33">
        <f t="shared" si="38"/>
        <v>1</v>
      </c>
      <c r="P247" s="33" t="str">
        <f t="shared" ca="1" si="39"/>
        <v>Y</v>
      </c>
      <c r="Q247" s="34" t="s">
        <v>73</v>
      </c>
      <c r="R247" s="35">
        <f t="shared" si="40"/>
        <v>0</v>
      </c>
      <c r="S247" s="35">
        <f t="shared" si="41"/>
        <v>181.15690000000001</v>
      </c>
      <c r="T247" s="28">
        <v>181</v>
      </c>
      <c r="U247" s="30"/>
      <c r="V247" s="28"/>
      <c r="W247" s="28"/>
      <c r="X247" s="28"/>
      <c r="Y247" s="28"/>
      <c r="AE247" s="55"/>
      <c r="AF247" s="55"/>
      <c r="AI247" s="39"/>
      <c r="AJ247" s="39"/>
      <c r="AK247" s="39"/>
      <c r="AL247" s="49"/>
      <c r="AN247" s="1"/>
    </row>
    <row r="248" spans="1:40" s="27" customFormat="1" ht="15" x14ac:dyDescent="0.25">
      <c r="A248" s="58">
        <v>31</v>
      </c>
      <c r="B248" s="1">
        <v>29</v>
      </c>
      <c r="C248" s="58" t="s">
        <v>262</v>
      </c>
      <c r="D248" s="30" t="s">
        <v>31</v>
      </c>
      <c r="E248" s="30"/>
      <c r="F248" s="28">
        <v>178</v>
      </c>
      <c r="G248" s="28"/>
      <c r="H248" s="28"/>
      <c r="I248" s="28"/>
      <c r="J248" s="28"/>
      <c r="K248" s="33">
        <f t="shared" si="36"/>
        <v>178</v>
      </c>
      <c r="L248" s="33" t="s">
        <v>812</v>
      </c>
      <c r="M248" s="33"/>
      <c r="N248" s="33">
        <f t="shared" si="37"/>
        <v>177.97579999999999</v>
      </c>
      <c r="O248" s="33">
        <f t="shared" si="38"/>
        <v>1</v>
      </c>
      <c r="P248" s="33" t="str">
        <f t="shared" ca="1" si="39"/>
        <v>Y</v>
      </c>
      <c r="Q248" s="34" t="s">
        <v>73</v>
      </c>
      <c r="R248" s="35">
        <f t="shared" si="40"/>
        <v>0</v>
      </c>
      <c r="S248" s="35">
        <f t="shared" si="41"/>
        <v>178.15379999999999</v>
      </c>
      <c r="T248" s="28">
        <v>178</v>
      </c>
      <c r="U248" s="30"/>
      <c r="V248" s="28"/>
      <c r="W248" s="28"/>
      <c r="X248" s="28"/>
      <c r="Y248" s="28"/>
      <c r="AE248" s="55"/>
      <c r="AF248" s="55"/>
      <c r="AI248" s="39"/>
      <c r="AJ248" s="39"/>
      <c r="AK248" s="39"/>
      <c r="AL248" s="49"/>
      <c r="AN248" s="1"/>
    </row>
    <row r="249" spans="1:40" s="27" customFormat="1" ht="15" x14ac:dyDescent="0.25">
      <c r="A249" s="58">
        <v>32</v>
      </c>
      <c r="B249" s="1">
        <v>30</v>
      </c>
      <c r="C249" s="58" t="s">
        <v>289</v>
      </c>
      <c r="D249" s="30" t="s">
        <v>127</v>
      </c>
      <c r="E249" s="30"/>
      <c r="F249" s="28">
        <v>164</v>
      </c>
      <c r="G249" s="28"/>
      <c r="H249" s="28"/>
      <c r="I249" s="28"/>
      <c r="J249" s="28"/>
      <c r="K249" s="33">
        <f t="shared" si="36"/>
        <v>164</v>
      </c>
      <c r="L249" s="33" t="s">
        <v>812</v>
      </c>
      <c r="M249" s="33"/>
      <c r="N249" s="33">
        <f t="shared" si="37"/>
        <v>163.97569999999999</v>
      </c>
      <c r="O249" s="33">
        <f t="shared" si="38"/>
        <v>1</v>
      </c>
      <c r="P249" s="33" t="str">
        <f t="shared" ca="1" si="39"/>
        <v>Y</v>
      </c>
      <c r="Q249" s="34" t="s">
        <v>73</v>
      </c>
      <c r="R249" s="35">
        <f t="shared" si="40"/>
        <v>0</v>
      </c>
      <c r="S249" s="35">
        <f t="shared" si="41"/>
        <v>164.13969999999998</v>
      </c>
      <c r="T249" s="28">
        <v>164</v>
      </c>
      <c r="U249" s="30"/>
      <c r="V249" s="28"/>
      <c r="W249" s="28"/>
      <c r="X249" s="28"/>
      <c r="Y249" s="28"/>
      <c r="AE249" s="55"/>
      <c r="AF249" s="55"/>
      <c r="AI249" s="39"/>
      <c r="AJ249" s="39"/>
      <c r="AK249" s="39"/>
      <c r="AL249" s="49"/>
      <c r="AN249" s="1"/>
    </row>
    <row r="250" spans="1:40" s="27" customFormat="1" ht="15" x14ac:dyDescent="0.25">
      <c r="A250" s="58">
        <v>33</v>
      </c>
      <c r="B250" s="1">
        <v>31</v>
      </c>
      <c r="C250" s="58" t="s">
        <v>329</v>
      </c>
      <c r="D250" s="30" t="s">
        <v>77</v>
      </c>
      <c r="E250" s="30"/>
      <c r="F250" s="28">
        <v>150</v>
      </c>
      <c r="G250" s="28"/>
      <c r="H250" s="28"/>
      <c r="I250" s="28"/>
      <c r="J250" s="28"/>
      <c r="K250" s="33">
        <f t="shared" si="36"/>
        <v>150</v>
      </c>
      <c r="L250" s="33" t="s">
        <v>812</v>
      </c>
      <c r="M250" s="33"/>
      <c r="N250" s="33">
        <f t="shared" si="37"/>
        <v>149.97559999999999</v>
      </c>
      <c r="O250" s="33">
        <f t="shared" si="38"/>
        <v>1</v>
      </c>
      <c r="P250" s="33" t="str">
        <f t="shared" ca="1" si="39"/>
        <v>Y</v>
      </c>
      <c r="Q250" s="34" t="s">
        <v>73</v>
      </c>
      <c r="R250" s="35">
        <f t="shared" si="40"/>
        <v>0</v>
      </c>
      <c r="S250" s="35">
        <f t="shared" si="41"/>
        <v>150.12559999999999</v>
      </c>
      <c r="T250" s="28">
        <v>150</v>
      </c>
      <c r="U250" s="30"/>
      <c r="V250" s="28"/>
      <c r="W250" s="28"/>
      <c r="X250" s="28"/>
      <c r="Y250" s="28"/>
      <c r="AE250" s="55"/>
      <c r="AF250" s="55"/>
      <c r="AI250" s="39"/>
      <c r="AJ250" s="39"/>
      <c r="AK250" s="39"/>
      <c r="AL250" s="49"/>
      <c r="AN250" s="1"/>
    </row>
    <row r="251" spans="1:40" s="27" customFormat="1" ht="15" x14ac:dyDescent="0.25">
      <c r="A251" s="58">
        <v>34</v>
      </c>
      <c r="B251" s="1">
        <v>32</v>
      </c>
      <c r="C251" s="58" t="s">
        <v>565</v>
      </c>
      <c r="D251" s="30" t="s">
        <v>244</v>
      </c>
      <c r="E251" s="30">
        <v>142</v>
      </c>
      <c r="F251" s="28"/>
      <c r="G251" s="28"/>
      <c r="H251" s="28"/>
      <c r="I251" s="28"/>
      <c r="J251" s="28"/>
      <c r="K251" s="33">
        <f t="shared" si="36"/>
        <v>142</v>
      </c>
      <c r="L251" s="33" t="s">
        <v>812</v>
      </c>
      <c r="M251" s="33"/>
      <c r="N251" s="33">
        <f t="shared" si="37"/>
        <v>141.97550000000001</v>
      </c>
      <c r="O251" s="33">
        <f t="shared" si="38"/>
        <v>1</v>
      </c>
      <c r="P251" s="33">
        <f t="shared" ca="1" si="39"/>
        <v>0</v>
      </c>
      <c r="Q251" s="34" t="s">
        <v>73</v>
      </c>
      <c r="R251" s="35">
        <f t="shared" si="40"/>
        <v>0</v>
      </c>
      <c r="S251" s="35">
        <f t="shared" si="41"/>
        <v>142.11750000000001</v>
      </c>
      <c r="T251" s="30">
        <v>142</v>
      </c>
      <c r="U251" s="28"/>
      <c r="V251" s="28"/>
      <c r="W251" s="28"/>
      <c r="X251" s="28"/>
      <c r="Y251" s="28"/>
      <c r="AE251" s="55"/>
      <c r="AF251" s="55"/>
      <c r="AI251" s="39"/>
      <c r="AJ251" s="39"/>
      <c r="AK251" s="39"/>
      <c r="AL251" s="49"/>
      <c r="AN251" s="1"/>
    </row>
    <row r="252" spans="1:40" s="27" customFormat="1" ht="15" x14ac:dyDescent="0.25">
      <c r="A252" s="58">
        <v>35</v>
      </c>
      <c r="B252" s="1">
        <v>33</v>
      </c>
      <c r="C252" s="58" t="s">
        <v>366</v>
      </c>
      <c r="D252" s="30" t="s">
        <v>31</v>
      </c>
      <c r="E252" s="30"/>
      <c r="F252" s="28">
        <v>141</v>
      </c>
      <c r="G252" s="28"/>
      <c r="H252" s="28"/>
      <c r="I252" s="28"/>
      <c r="J252" s="28"/>
      <c r="K252" s="33">
        <f t="shared" si="36"/>
        <v>141</v>
      </c>
      <c r="L252" s="33" t="s">
        <v>812</v>
      </c>
      <c r="M252" s="33"/>
      <c r="N252" s="33">
        <f t="shared" si="37"/>
        <v>140.97540000000001</v>
      </c>
      <c r="O252" s="33">
        <f t="shared" si="38"/>
        <v>1</v>
      </c>
      <c r="P252" s="33" t="str">
        <f t="shared" ca="1" si="39"/>
        <v>Y</v>
      </c>
      <c r="Q252" s="34" t="s">
        <v>73</v>
      </c>
      <c r="R252" s="35">
        <f t="shared" si="40"/>
        <v>0</v>
      </c>
      <c r="S252" s="35">
        <f t="shared" si="41"/>
        <v>141.1164</v>
      </c>
      <c r="T252" s="28">
        <v>141</v>
      </c>
      <c r="U252" s="30"/>
      <c r="V252" s="28"/>
      <c r="W252" s="28"/>
      <c r="X252" s="28"/>
      <c r="Y252" s="28"/>
      <c r="AE252" s="55"/>
      <c r="AF252" s="55"/>
      <c r="AI252" s="39"/>
      <c r="AJ252" s="39"/>
      <c r="AK252" s="39"/>
      <c r="AL252" s="49"/>
      <c r="AN252" s="1"/>
    </row>
    <row r="253" spans="1:40" s="27" customFormat="1" ht="15" x14ac:dyDescent="0.25">
      <c r="A253" s="58">
        <v>36</v>
      </c>
      <c r="B253" s="1">
        <v>34</v>
      </c>
      <c r="C253" s="58" t="s">
        <v>566</v>
      </c>
      <c r="D253" s="30" t="s">
        <v>36</v>
      </c>
      <c r="E253" s="30">
        <v>125</v>
      </c>
      <c r="F253" s="28"/>
      <c r="G253" s="28"/>
      <c r="H253" s="28"/>
      <c r="I253" s="28"/>
      <c r="J253" s="28"/>
      <c r="K253" s="33">
        <f t="shared" si="36"/>
        <v>125</v>
      </c>
      <c r="L253" s="33" t="s">
        <v>812</v>
      </c>
      <c r="M253" s="33"/>
      <c r="N253" s="33">
        <f t="shared" si="37"/>
        <v>124.9753</v>
      </c>
      <c r="O253" s="33">
        <f t="shared" si="38"/>
        <v>1</v>
      </c>
      <c r="P253" s="33">
        <f t="shared" ca="1" si="39"/>
        <v>0</v>
      </c>
      <c r="Q253" s="34" t="s">
        <v>73</v>
      </c>
      <c r="R253" s="35">
        <f t="shared" si="40"/>
        <v>0</v>
      </c>
      <c r="S253" s="35">
        <f t="shared" si="41"/>
        <v>125.1003</v>
      </c>
      <c r="T253" s="30">
        <v>125</v>
      </c>
      <c r="U253" s="28"/>
      <c r="V253" s="28"/>
      <c r="W253" s="28"/>
      <c r="X253" s="28"/>
      <c r="Y253" s="28"/>
      <c r="AE253" s="55"/>
      <c r="AF253" s="55"/>
      <c r="AI253" s="39"/>
      <c r="AJ253" s="39"/>
      <c r="AK253" s="39"/>
      <c r="AL253" s="49"/>
      <c r="AN253" s="1"/>
    </row>
    <row r="254" spans="1:40" ht="3" customHeight="1" x14ac:dyDescent="0.25">
      <c r="A254" s="57"/>
      <c r="B254" s="57"/>
      <c r="C254" s="57"/>
      <c r="D254" s="28"/>
      <c r="E254" s="28"/>
      <c r="F254" s="28"/>
      <c r="G254" s="28"/>
      <c r="H254" s="28"/>
      <c r="I254" s="28"/>
      <c r="J254" s="28"/>
      <c r="K254" s="33"/>
      <c r="L254" s="28"/>
      <c r="M254" s="28"/>
      <c r="N254" s="33"/>
      <c r="O254" s="28"/>
      <c r="P254" s="28"/>
      <c r="R254" s="59"/>
      <c r="S254" s="35"/>
      <c r="T254" s="28"/>
      <c r="U254" s="28"/>
      <c r="V254" s="28"/>
      <c r="W254" s="28"/>
      <c r="X254" s="28"/>
      <c r="Y254" s="28"/>
      <c r="AE254" s="60"/>
      <c r="AF254" s="60"/>
      <c r="AG254" s="27"/>
      <c r="AH254" s="27"/>
      <c r="AI254" s="39"/>
      <c r="AJ254" s="39"/>
      <c r="AK254" s="39"/>
      <c r="AL254" s="31"/>
      <c r="AM254" s="27"/>
      <c r="AN254" s="1"/>
    </row>
    <row r="255" spans="1:40" ht="15" x14ac:dyDescent="0.25">
      <c r="A255" s="58"/>
      <c r="B255" s="1"/>
      <c r="C255" s="58"/>
      <c r="D255" s="30"/>
      <c r="E255" s="30"/>
      <c r="F255" s="28"/>
      <c r="G255" s="28"/>
      <c r="H255" s="28"/>
      <c r="I255" s="28"/>
      <c r="J255" s="28"/>
      <c r="K255" s="33"/>
      <c r="L255" s="28"/>
      <c r="M255" s="28"/>
      <c r="N255" s="33"/>
      <c r="O255" s="28"/>
      <c r="P255" s="28"/>
      <c r="R255" s="59"/>
      <c r="S255" s="35"/>
      <c r="T255" s="28"/>
      <c r="U255" s="28"/>
      <c r="V255" s="28"/>
      <c r="W255" s="28"/>
      <c r="X255" s="28"/>
      <c r="Y255" s="28"/>
      <c r="AE255" s="60"/>
      <c r="AF255" s="60"/>
      <c r="AG255" s="27"/>
      <c r="AH255" s="27"/>
      <c r="AI255" s="39"/>
      <c r="AJ255" s="39"/>
      <c r="AK255" s="39"/>
      <c r="AL255" s="31"/>
      <c r="AM255" s="27"/>
      <c r="AN255" s="1"/>
    </row>
    <row r="256" spans="1:40" ht="15" x14ac:dyDescent="0.25">
      <c r="A256" s="58"/>
      <c r="B256" s="1"/>
      <c r="C256" s="57" t="s">
        <v>182</v>
      </c>
      <c r="D256" s="30"/>
      <c r="E256" s="30"/>
      <c r="F256" s="28"/>
      <c r="G256" s="28"/>
      <c r="H256" s="28"/>
      <c r="I256" s="28"/>
      <c r="J256" s="28"/>
      <c r="K256" s="33"/>
      <c r="L256" s="28"/>
      <c r="M256" s="28"/>
      <c r="N256" s="33"/>
      <c r="O256" s="28"/>
      <c r="P256" s="33"/>
      <c r="Q256" s="51" t="str">
        <f>C256</f>
        <v>M65</v>
      </c>
      <c r="R256" s="59"/>
      <c r="S256" s="35"/>
      <c r="T256" s="30"/>
      <c r="U256" s="28"/>
      <c r="V256" s="28"/>
      <c r="W256" s="28"/>
      <c r="X256" s="28"/>
      <c r="Y256" s="28"/>
      <c r="AA256" s="36"/>
      <c r="AB256" s="36"/>
      <c r="AC256" s="36"/>
      <c r="AD256" s="36"/>
      <c r="AE256" s="60"/>
      <c r="AF256" s="60"/>
      <c r="AG256" s="27"/>
      <c r="AH256" s="27"/>
      <c r="AI256" s="39">
        <v>652</v>
      </c>
      <c r="AJ256" s="39">
        <v>576</v>
      </c>
      <c r="AK256" s="39">
        <v>555</v>
      </c>
      <c r="AL256" s="31"/>
      <c r="AM256" s="27"/>
      <c r="AN256" s="1"/>
    </row>
    <row r="257" spans="1:40" ht="15" x14ac:dyDescent="0.25">
      <c r="A257" s="58">
        <v>1</v>
      </c>
      <c r="B257" s="1">
        <v>1</v>
      </c>
      <c r="C257" s="58" t="s">
        <v>181</v>
      </c>
      <c r="D257" s="30" t="s">
        <v>46</v>
      </c>
      <c r="E257" s="30">
        <v>207</v>
      </c>
      <c r="F257" s="28">
        <v>228</v>
      </c>
      <c r="G257" s="28"/>
      <c r="H257" s="28"/>
      <c r="I257" s="28"/>
      <c r="J257" s="28"/>
      <c r="K257" s="33">
        <f t="shared" ref="K257:K278" si="42"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435</v>
      </c>
      <c r="L257" s="33" t="s">
        <v>812</v>
      </c>
      <c r="M257" s="33" t="s">
        <v>567</v>
      </c>
      <c r="N257" s="33">
        <f t="shared" ref="N257:N278" si="43">K257-(ROW(K257)-ROW(K$6))/10000</f>
        <v>434.97489999999999</v>
      </c>
      <c r="O257" s="33">
        <f t="shared" ref="O257:O278" si="44">COUNT(E257:J257)</f>
        <v>2</v>
      </c>
      <c r="P257" s="33">
        <f t="shared" ref="P257:P278" ca="1" si="45">IF(AND(O257=1,OFFSET(D257,0,P$3)&gt;0),"Y",0)</f>
        <v>0</v>
      </c>
      <c r="Q257" s="34" t="s">
        <v>182</v>
      </c>
      <c r="R257" s="35">
        <f t="shared" ref="R257:R278" si="46">1-(Q257=Q256)</f>
        <v>0</v>
      </c>
      <c r="S257" s="35">
        <f t="shared" ref="S257:S278" si="47">N257+T257/1000+U257/10000+V257/100000+W257/1000000+X257/10000000+Y257/100000000</f>
        <v>435.22359999999998</v>
      </c>
      <c r="T257" s="28">
        <v>228</v>
      </c>
      <c r="U257" s="30">
        <v>207</v>
      </c>
      <c r="V257" s="28"/>
      <c r="W257" s="28"/>
      <c r="X257" s="28"/>
      <c r="Y257" s="28"/>
      <c r="AA257" s="36"/>
      <c r="AB257" s="36"/>
      <c r="AC257" s="36"/>
      <c r="AD257" s="36"/>
      <c r="AE257" s="60"/>
      <c r="AF257" s="60"/>
      <c r="AG257" s="27"/>
      <c r="AH257" s="27"/>
      <c r="AI257" s="39"/>
      <c r="AJ257" s="39"/>
      <c r="AK257" s="39"/>
      <c r="AL257" s="31"/>
      <c r="AM257" s="27"/>
      <c r="AN257" s="1"/>
    </row>
    <row r="258" spans="1:40" ht="15" x14ac:dyDescent="0.25">
      <c r="A258" s="58">
        <v>2</v>
      </c>
      <c r="B258" s="1">
        <v>2</v>
      </c>
      <c r="C258" s="58" t="s">
        <v>260</v>
      </c>
      <c r="D258" s="30" t="s">
        <v>24</v>
      </c>
      <c r="E258" s="30">
        <v>185</v>
      </c>
      <c r="F258" s="28">
        <v>179</v>
      </c>
      <c r="G258" s="28"/>
      <c r="H258" s="28"/>
      <c r="I258" s="28"/>
      <c r="J258" s="28"/>
      <c r="K258" s="33">
        <f t="shared" si="42"/>
        <v>364</v>
      </c>
      <c r="L258" s="33" t="s">
        <v>812</v>
      </c>
      <c r="M258" s="33" t="s">
        <v>568</v>
      </c>
      <c r="N258" s="33">
        <f t="shared" si="43"/>
        <v>363.97480000000002</v>
      </c>
      <c r="O258" s="33">
        <f t="shared" si="44"/>
        <v>2</v>
      </c>
      <c r="P258" s="33">
        <f t="shared" ca="1" si="45"/>
        <v>0</v>
      </c>
      <c r="Q258" s="34" t="s">
        <v>182</v>
      </c>
      <c r="R258" s="35">
        <f t="shared" si="46"/>
        <v>0</v>
      </c>
      <c r="S258" s="35">
        <f t="shared" si="47"/>
        <v>364.17770000000002</v>
      </c>
      <c r="T258" s="30">
        <v>185</v>
      </c>
      <c r="U258" s="28">
        <v>179</v>
      </c>
      <c r="V258" s="28"/>
      <c r="W258" s="28"/>
      <c r="X258" s="28"/>
      <c r="Y258" s="28"/>
      <c r="AA258" s="36"/>
      <c r="AB258" s="36"/>
      <c r="AC258" s="36"/>
      <c r="AD258" s="36"/>
      <c r="AE258" s="60"/>
      <c r="AF258" s="60"/>
      <c r="AG258" s="27"/>
      <c r="AH258" s="27"/>
      <c r="AI258" s="39"/>
      <c r="AJ258" s="39"/>
      <c r="AK258" s="39"/>
      <c r="AL258" s="31"/>
      <c r="AM258" s="27"/>
      <c r="AN258" s="1"/>
    </row>
    <row r="259" spans="1:40" ht="15" x14ac:dyDescent="0.25">
      <c r="A259" s="58">
        <v>3</v>
      </c>
      <c r="B259" s="1">
        <v>3</v>
      </c>
      <c r="C259" s="58" t="s">
        <v>257</v>
      </c>
      <c r="D259" s="30" t="s">
        <v>50</v>
      </c>
      <c r="E259" s="30">
        <v>177</v>
      </c>
      <c r="F259" s="28">
        <v>182</v>
      </c>
      <c r="G259" s="28"/>
      <c r="H259" s="28"/>
      <c r="I259" s="28"/>
      <c r="J259" s="28"/>
      <c r="K259" s="33">
        <f t="shared" si="42"/>
        <v>359</v>
      </c>
      <c r="L259" s="33" t="s">
        <v>812</v>
      </c>
      <c r="M259" s="33" t="s">
        <v>569</v>
      </c>
      <c r="N259" s="33">
        <f t="shared" si="43"/>
        <v>358.97469999999998</v>
      </c>
      <c r="O259" s="33">
        <f t="shared" si="44"/>
        <v>2</v>
      </c>
      <c r="P259" s="33">
        <f t="shared" ca="1" si="45"/>
        <v>0</v>
      </c>
      <c r="Q259" s="34" t="s">
        <v>182</v>
      </c>
      <c r="R259" s="35">
        <f t="shared" si="46"/>
        <v>0</v>
      </c>
      <c r="S259" s="35">
        <f t="shared" si="47"/>
        <v>359.17439999999999</v>
      </c>
      <c r="T259" s="28">
        <v>182</v>
      </c>
      <c r="U259" s="30">
        <v>177</v>
      </c>
      <c r="V259" s="28"/>
      <c r="W259" s="28"/>
      <c r="X259" s="28"/>
      <c r="Y259" s="28"/>
      <c r="AA259" s="36"/>
      <c r="AB259" s="36"/>
      <c r="AC259" s="36"/>
      <c r="AD259" s="36"/>
      <c r="AE259" s="60"/>
      <c r="AF259" s="60"/>
      <c r="AG259" s="27"/>
      <c r="AH259" s="27"/>
      <c r="AI259" s="39"/>
      <c r="AJ259" s="39"/>
      <c r="AK259" s="39"/>
      <c r="AL259" s="31"/>
      <c r="AM259" s="27"/>
      <c r="AN259" s="1"/>
    </row>
    <row r="260" spans="1:40" ht="15" x14ac:dyDescent="0.25">
      <c r="A260" s="58">
        <v>4</v>
      </c>
      <c r="B260" s="1">
        <v>4</v>
      </c>
      <c r="C260" s="58" t="s">
        <v>270</v>
      </c>
      <c r="D260" s="30" t="s">
        <v>50</v>
      </c>
      <c r="E260" s="30">
        <v>170</v>
      </c>
      <c r="F260" s="28">
        <v>174</v>
      </c>
      <c r="G260" s="28"/>
      <c r="H260" s="28"/>
      <c r="I260" s="28"/>
      <c r="J260" s="28"/>
      <c r="K260" s="33">
        <f t="shared" si="42"/>
        <v>344</v>
      </c>
      <c r="L260" s="33" t="s">
        <v>812</v>
      </c>
      <c r="M260" s="33"/>
      <c r="N260" s="33">
        <f t="shared" si="43"/>
        <v>343.97460000000001</v>
      </c>
      <c r="O260" s="33">
        <f t="shared" si="44"/>
        <v>2</v>
      </c>
      <c r="P260" s="33">
        <f t="shared" ca="1" si="45"/>
        <v>0</v>
      </c>
      <c r="Q260" s="34" t="s">
        <v>182</v>
      </c>
      <c r="R260" s="35">
        <f t="shared" si="46"/>
        <v>0</v>
      </c>
      <c r="S260" s="35">
        <f t="shared" si="47"/>
        <v>344.16559999999998</v>
      </c>
      <c r="T260" s="28">
        <v>174</v>
      </c>
      <c r="U260" s="30">
        <v>170</v>
      </c>
      <c r="V260" s="28"/>
      <c r="W260" s="28"/>
      <c r="X260" s="28"/>
      <c r="Y260" s="28"/>
      <c r="AA260" s="36"/>
      <c r="AB260" s="36"/>
      <c r="AC260" s="36"/>
      <c r="AD260" s="36"/>
      <c r="AE260" s="60"/>
      <c r="AF260" s="60"/>
      <c r="AG260" s="27"/>
      <c r="AH260" s="27"/>
      <c r="AI260" s="39"/>
      <c r="AJ260" s="39"/>
      <c r="AK260" s="39"/>
      <c r="AL260" s="31"/>
      <c r="AM260" s="27"/>
      <c r="AN260" s="1"/>
    </row>
    <row r="261" spans="1:40" ht="15" x14ac:dyDescent="0.25">
      <c r="A261" s="58">
        <v>5</v>
      </c>
      <c r="B261" s="1">
        <v>5</v>
      </c>
      <c r="C261" s="58" t="s">
        <v>307</v>
      </c>
      <c r="D261" s="30" t="s">
        <v>36</v>
      </c>
      <c r="E261" s="30">
        <v>155</v>
      </c>
      <c r="F261" s="28">
        <v>158</v>
      </c>
      <c r="G261" s="28"/>
      <c r="H261" s="28"/>
      <c r="I261" s="28"/>
      <c r="J261" s="28"/>
      <c r="K261" s="33">
        <f t="shared" si="42"/>
        <v>313</v>
      </c>
      <c r="L261" s="33" t="s">
        <v>812</v>
      </c>
      <c r="M261" s="33"/>
      <c r="N261" s="33">
        <f t="shared" si="43"/>
        <v>312.97449999999998</v>
      </c>
      <c r="O261" s="33">
        <f t="shared" si="44"/>
        <v>2</v>
      </c>
      <c r="P261" s="33">
        <f t="shared" ca="1" si="45"/>
        <v>0</v>
      </c>
      <c r="Q261" s="34" t="s">
        <v>182</v>
      </c>
      <c r="R261" s="35">
        <f t="shared" si="46"/>
        <v>0</v>
      </c>
      <c r="S261" s="35">
        <f t="shared" si="47"/>
        <v>313.14799999999997</v>
      </c>
      <c r="T261" s="28">
        <v>158</v>
      </c>
      <c r="U261" s="30">
        <v>155</v>
      </c>
      <c r="V261" s="28"/>
      <c r="W261" s="28"/>
      <c r="X261" s="28"/>
      <c r="Y261" s="28"/>
      <c r="AA261" s="36"/>
      <c r="AB261" s="36"/>
      <c r="AC261" s="36"/>
      <c r="AD261" s="36"/>
      <c r="AE261" s="60"/>
      <c r="AF261" s="60"/>
      <c r="AG261" s="27"/>
      <c r="AH261" s="27"/>
      <c r="AI261" s="39"/>
      <c r="AJ261" s="39"/>
      <c r="AK261" s="39"/>
      <c r="AL261" s="31"/>
      <c r="AM261" s="27"/>
      <c r="AN261" s="1"/>
    </row>
    <row r="262" spans="1:40" ht="15" x14ac:dyDescent="0.25">
      <c r="A262" s="58">
        <v>6</v>
      </c>
      <c r="B262" s="1">
        <v>6</v>
      </c>
      <c r="C262" s="58" t="s">
        <v>318</v>
      </c>
      <c r="D262" s="30" t="s">
        <v>46</v>
      </c>
      <c r="E262" s="30">
        <v>152</v>
      </c>
      <c r="F262" s="28">
        <v>153</v>
      </c>
      <c r="G262" s="28"/>
      <c r="H262" s="28"/>
      <c r="I262" s="28"/>
      <c r="J262" s="28"/>
      <c r="K262" s="33">
        <f t="shared" si="42"/>
        <v>305</v>
      </c>
      <c r="L262" s="33" t="s">
        <v>812</v>
      </c>
      <c r="M262" s="33"/>
      <c r="N262" s="33">
        <f t="shared" si="43"/>
        <v>304.9744</v>
      </c>
      <c r="O262" s="33">
        <f t="shared" si="44"/>
        <v>2</v>
      </c>
      <c r="P262" s="33">
        <f t="shared" ca="1" si="45"/>
        <v>0</v>
      </c>
      <c r="Q262" s="34" t="s">
        <v>182</v>
      </c>
      <c r="R262" s="35">
        <f t="shared" si="46"/>
        <v>0</v>
      </c>
      <c r="S262" s="35">
        <f t="shared" si="47"/>
        <v>305.14260000000002</v>
      </c>
      <c r="T262" s="28">
        <v>153</v>
      </c>
      <c r="U262" s="30">
        <v>152</v>
      </c>
      <c r="V262" s="28"/>
      <c r="W262" s="28"/>
      <c r="X262" s="28"/>
      <c r="Y262" s="28"/>
      <c r="AA262" s="36"/>
      <c r="AB262" s="36"/>
      <c r="AC262" s="36"/>
      <c r="AD262" s="36"/>
      <c r="AE262" s="60"/>
      <c r="AF262" s="60"/>
      <c r="AG262" s="27"/>
      <c r="AH262" s="27"/>
      <c r="AI262" s="39"/>
      <c r="AJ262" s="39"/>
      <c r="AK262" s="39"/>
      <c r="AL262" s="31"/>
      <c r="AM262" s="27"/>
      <c r="AN262" s="1"/>
    </row>
    <row r="263" spans="1:40" ht="15" x14ac:dyDescent="0.25">
      <c r="A263" s="58">
        <v>7</v>
      </c>
      <c r="B263" s="1">
        <v>7</v>
      </c>
      <c r="C263" s="58" t="s">
        <v>369</v>
      </c>
      <c r="D263" s="30" t="s">
        <v>157</v>
      </c>
      <c r="E263" s="30">
        <v>139</v>
      </c>
      <c r="F263" s="28">
        <v>139</v>
      </c>
      <c r="G263" s="28"/>
      <c r="H263" s="28"/>
      <c r="I263" s="28"/>
      <c r="J263" s="28"/>
      <c r="K263" s="33">
        <f t="shared" si="42"/>
        <v>278</v>
      </c>
      <c r="L263" s="33" t="s">
        <v>812</v>
      </c>
      <c r="M263" s="33"/>
      <c r="N263" s="33">
        <f t="shared" si="43"/>
        <v>277.97430000000003</v>
      </c>
      <c r="O263" s="33">
        <f t="shared" si="44"/>
        <v>2</v>
      </c>
      <c r="P263" s="33">
        <f t="shared" ca="1" si="45"/>
        <v>0</v>
      </c>
      <c r="Q263" s="34" t="s">
        <v>182</v>
      </c>
      <c r="R263" s="35">
        <f t="shared" si="46"/>
        <v>0</v>
      </c>
      <c r="S263" s="35">
        <f t="shared" si="47"/>
        <v>278.12720000000002</v>
      </c>
      <c r="T263" s="30">
        <v>139</v>
      </c>
      <c r="U263" s="28">
        <v>139</v>
      </c>
      <c r="V263" s="28"/>
      <c r="W263" s="28"/>
      <c r="X263" s="28"/>
      <c r="Y263" s="28"/>
      <c r="AA263" s="36"/>
      <c r="AB263" s="36"/>
      <c r="AC263" s="36"/>
      <c r="AD263" s="36"/>
      <c r="AE263" s="60"/>
      <c r="AF263" s="60"/>
      <c r="AG263" s="27"/>
      <c r="AH263" s="27"/>
      <c r="AI263" s="39"/>
      <c r="AJ263" s="39"/>
      <c r="AK263" s="39"/>
      <c r="AL263" s="31"/>
      <c r="AM263" s="27"/>
      <c r="AN263" s="1"/>
    </row>
    <row r="264" spans="1:40" ht="15" x14ac:dyDescent="0.25">
      <c r="A264" s="58">
        <v>8</v>
      </c>
      <c r="B264" s="1">
        <v>8</v>
      </c>
      <c r="C264" s="58" t="s">
        <v>403</v>
      </c>
      <c r="D264" s="30" t="s">
        <v>46</v>
      </c>
      <c r="E264" s="30">
        <v>122</v>
      </c>
      <c r="F264" s="28">
        <v>126</v>
      </c>
      <c r="G264" s="28"/>
      <c r="H264" s="28"/>
      <c r="I264" s="28"/>
      <c r="J264" s="28"/>
      <c r="K264" s="33">
        <f t="shared" si="42"/>
        <v>248</v>
      </c>
      <c r="L264" s="33" t="s">
        <v>812</v>
      </c>
      <c r="M264" s="33"/>
      <c r="N264" s="33">
        <f t="shared" si="43"/>
        <v>247.9742</v>
      </c>
      <c r="O264" s="33">
        <f t="shared" si="44"/>
        <v>2</v>
      </c>
      <c r="P264" s="33">
        <f t="shared" ca="1" si="45"/>
        <v>0</v>
      </c>
      <c r="Q264" s="34" t="s">
        <v>182</v>
      </c>
      <c r="R264" s="35">
        <f t="shared" si="46"/>
        <v>0</v>
      </c>
      <c r="S264" s="35">
        <f t="shared" si="47"/>
        <v>248.11240000000001</v>
      </c>
      <c r="T264" s="28">
        <v>126</v>
      </c>
      <c r="U264" s="30">
        <v>122</v>
      </c>
      <c r="V264" s="28"/>
      <c r="W264" s="28"/>
      <c r="X264" s="28"/>
      <c r="Y264" s="28"/>
      <c r="AA264" s="36"/>
      <c r="AB264" s="36"/>
      <c r="AC264" s="36"/>
      <c r="AD264" s="36"/>
      <c r="AE264" s="60"/>
      <c r="AF264" s="60"/>
      <c r="AG264" s="27"/>
      <c r="AH264" s="27"/>
      <c r="AI264" s="39"/>
      <c r="AJ264" s="39"/>
      <c r="AK264" s="39"/>
      <c r="AL264" s="31"/>
      <c r="AM264" s="27"/>
      <c r="AN264" s="1"/>
    </row>
    <row r="265" spans="1:40" ht="15" x14ac:dyDescent="0.25">
      <c r="A265" s="58">
        <v>9</v>
      </c>
      <c r="B265" s="1" t="s">
        <v>54</v>
      </c>
      <c r="C265" s="58" t="s">
        <v>414</v>
      </c>
      <c r="D265" s="30" t="s">
        <v>28</v>
      </c>
      <c r="E265" s="30">
        <v>117</v>
      </c>
      <c r="F265" s="28">
        <v>123</v>
      </c>
      <c r="G265" s="28"/>
      <c r="H265" s="28"/>
      <c r="I265" s="28"/>
      <c r="J265" s="28"/>
      <c r="K265" s="33">
        <f t="shared" si="42"/>
        <v>240</v>
      </c>
      <c r="L265" s="33" t="s">
        <v>811</v>
      </c>
      <c r="M265" s="33"/>
      <c r="N265" s="33">
        <f t="shared" si="43"/>
        <v>239.97409999999999</v>
      </c>
      <c r="O265" s="33">
        <f t="shared" si="44"/>
        <v>2</v>
      </c>
      <c r="P265" s="33">
        <f t="shared" ca="1" si="45"/>
        <v>0</v>
      </c>
      <c r="Q265" s="34" t="s">
        <v>182</v>
      </c>
      <c r="R265" s="35">
        <f t="shared" si="46"/>
        <v>0</v>
      </c>
      <c r="S265" s="35">
        <f t="shared" si="47"/>
        <v>240.10879999999997</v>
      </c>
      <c r="T265" s="28">
        <v>123</v>
      </c>
      <c r="U265" s="30">
        <v>117</v>
      </c>
      <c r="V265" s="28"/>
      <c r="W265" s="28"/>
      <c r="X265" s="28"/>
      <c r="Y265" s="28"/>
      <c r="AA265" s="36"/>
      <c r="AB265" s="36"/>
      <c r="AC265" s="36"/>
      <c r="AD265" s="36"/>
      <c r="AE265" s="60"/>
      <c r="AF265" s="60"/>
      <c r="AG265" s="27"/>
      <c r="AH265" s="27"/>
      <c r="AI265" s="39"/>
      <c r="AJ265" s="39"/>
      <c r="AK265" s="39"/>
      <c r="AL265" s="31"/>
      <c r="AM265" s="27"/>
      <c r="AN265" s="1"/>
    </row>
    <row r="266" spans="1:40" ht="15" x14ac:dyDescent="0.25">
      <c r="A266" s="58">
        <v>10</v>
      </c>
      <c r="B266" s="1">
        <v>9</v>
      </c>
      <c r="C266" s="58" t="s">
        <v>245</v>
      </c>
      <c r="D266" s="30" t="s">
        <v>90</v>
      </c>
      <c r="E266" s="30"/>
      <c r="F266" s="28">
        <v>190</v>
      </c>
      <c r="G266" s="28"/>
      <c r="H266" s="28"/>
      <c r="I266" s="28"/>
      <c r="J266" s="28"/>
      <c r="K266" s="33">
        <f t="shared" si="42"/>
        <v>190</v>
      </c>
      <c r="L266" s="33" t="s">
        <v>812</v>
      </c>
      <c r="M266" s="33"/>
      <c r="N266" s="33">
        <f t="shared" si="43"/>
        <v>189.97399999999999</v>
      </c>
      <c r="O266" s="33">
        <f t="shared" si="44"/>
        <v>1</v>
      </c>
      <c r="P266" s="33" t="str">
        <f t="shared" ca="1" si="45"/>
        <v>Y</v>
      </c>
      <c r="Q266" s="34" t="s">
        <v>182</v>
      </c>
      <c r="R266" s="35">
        <f t="shared" si="46"/>
        <v>0</v>
      </c>
      <c r="S266" s="35">
        <f t="shared" si="47"/>
        <v>190.16399999999999</v>
      </c>
      <c r="T266" s="28">
        <v>190</v>
      </c>
      <c r="U266" s="30"/>
      <c r="V266" s="28"/>
      <c r="W266" s="28"/>
      <c r="X266" s="28"/>
      <c r="Y266" s="28"/>
      <c r="AA266" s="36"/>
      <c r="AB266" s="36"/>
      <c r="AC266" s="36"/>
      <c r="AD266" s="36"/>
      <c r="AE266" s="60"/>
      <c r="AF266" s="60"/>
      <c r="AG266" s="27"/>
      <c r="AH266" s="27"/>
      <c r="AI266" s="39"/>
      <c r="AJ266" s="39"/>
      <c r="AK266" s="39"/>
      <c r="AL266" s="31"/>
      <c r="AM266" s="27"/>
      <c r="AN266" s="1"/>
    </row>
    <row r="267" spans="1:40" ht="15" x14ac:dyDescent="0.25">
      <c r="A267" s="58">
        <v>11</v>
      </c>
      <c r="B267" s="1">
        <v>10</v>
      </c>
      <c r="C267" s="58" t="s">
        <v>277</v>
      </c>
      <c r="D267" s="30" t="s">
        <v>31</v>
      </c>
      <c r="E267" s="30"/>
      <c r="F267" s="28">
        <v>169</v>
      </c>
      <c r="G267" s="28"/>
      <c r="H267" s="28"/>
      <c r="I267" s="28"/>
      <c r="J267" s="28"/>
      <c r="K267" s="33">
        <f t="shared" si="42"/>
        <v>169</v>
      </c>
      <c r="L267" s="33" t="s">
        <v>812</v>
      </c>
      <c r="M267" s="33"/>
      <c r="N267" s="33">
        <f t="shared" si="43"/>
        <v>168.97389999999999</v>
      </c>
      <c r="O267" s="33">
        <f t="shared" si="44"/>
        <v>1</v>
      </c>
      <c r="P267" s="33" t="str">
        <f t="shared" ca="1" si="45"/>
        <v>Y</v>
      </c>
      <c r="Q267" s="34" t="s">
        <v>182</v>
      </c>
      <c r="R267" s="35">
        <f t="shared" si="46"/>
        <v>0</v>
      </c>
      <c r="S267" s="35">
        <f t="shared" si="47"/>
        <v>169.1429</v>
      </c>
      <c r="T267" s="28">
        <v>169</v>
      </c>
      <c r="U267" s="30"/>
      <c r="V267" s="28"/>
      <c r="W267" s="28"/>
      <c r="X267" s="28"/>
      <c r="Y267" s="28"/>
      <c r="AA267" s="36"/>
      <c r="AB267" s="36"/>
      <c r="AC267" s="36"/>
      <c r="AD267" s="36"/>
      <c r="AE267" s="60"/>
      <c r="AF267" s="60"/>
      <c r="AG267" s="27"/>
      <c r="AH267" s="27"/>
      <c r="AI267" s="39"/>
      <c r="AJ267" s="39"/>
      <c r="AK267" s="39"/>
      <c r="AL267" s="31"/>
      <c r="AM267" s="27"/>
      <c r="AN267" s="1"/>
    </row>
    <row r="268" spans="1:40" ht="15" x14ac:dyDescent="0.25">
      <c r="A268" s="58">
        <v>12</v>
      </c>
      <c r="B268" s="1">
        <v>11</v>
      </c>
      <c r="C268" s="58" t="s">
        <v>292</v>
      </c>
      <c r="D268" s="30" t="s">
        <v>127</v>
      </c>
      <c r="E268" s="30"/>
      <c r="F268" s="28">
        <v>162</v>
      </c>
      <c r="G268" s="28"/>
      <c r="H268" s="28"/>
      <c r="I268" s="28"/>
      <c r="J268" s="28"/>
      <c r="K268" s="33">
        <f t="shared" si="42"/>
        <v>162</v>
      </c>
      <c r="L268" s="33" t="s">
        <v>812</v>
      </c>
      <c r="M268" s="33"/>
      <c r="N268" s="33">
        <f t="shared" si="43"/>
        <v>161.97380000000001</v>
      </c>
      <c r="O268" s="33">
        <f t="shared" si="44"/>
        <v>1</v>
      </c>
      <c r="P268" s="33" t="str">
        <f t="shared" ca="1" si="45"/>
        <v>Y</v>
      </c>
      <c r="Q268" s="34" t="s">
        <v>182</v>
      </c>
      <c r="R268" s="35">
        <f t="shared" si="46"/>
        <v>0</v>
      </c>
      <c r="S268" s="35">
        <f t="shared" si="47"/>
        <v>162.13580000000002</v>
      </c>
      <c r="T268" s="28">
        <v>162</v>
      </c>
      <c r="U268" s="30"/>
      <c r="V268" s="28"/>
      <c r="W268" s="28"/>
      <c r="X268" s="28"/>
      <c r="Y268" s="28"/>
      <c r="AA268" s="36"/>
      <c r="AB268" s="36"/>
      <c r="AC268" s="36"/>
      <c r="AD268" s="36"/>
      <c r="AE268" s="60"/>
      <c r="AF268" s="60"/>
      <c r="AG268" s="27"/>
      <c r="AH268" s="27"/>
      <c r="AI268" s="39"/>
      <c r="AJ268" s="39"/>
      <c r="AK268" s="39"/>
      <c r="AL268" s="31"/>
      <c r="AM268" s="27"/>
      <c r="AN268" s="1"/>
    </row>
    <row r="269" spans="1:40" ht="15" x14ac:dyDescent="0.25">
      <c r="A269" s="58">
        <v>13</v>
      </c>
      <c r="B269" s="1">
        <v>12</v>
      </c>
      <c r="C269" s="58" t="s">
        <v>570</v>
      </c>
      <c r="D269" s="30" t="s">
        <v>90</v>
      </c>
      <c r="E269" s="30">
        <v>158</v>
      </c>
      <c r="F269" s="28"/>
      <c r="G269" s="28"/>
      <c r="H269" s="28"/>
      <c r="I269" s="28"/>
      <c r="J269" s="28"/>
      <c r="K269" s="33">
        <f t="shared" si="42"/>
        <v>158</v>
      </c>
      <c r="L269" s="33" t="s">
        <v>812</v>
      </c>
      <c r="M269" s="33"/>
      <c r="N269" s="33">
        <f t="shared" si="43"/>
        <v>157.97370000000001</v>
      </c>
      <c r="O269" s="33">
        <f t="shared" si="44"/>
        <v>1</v>
      </c>
      <c r="P269" s="33">
        <f t="shared" ca="1" si="45"/>
        <v>0</v>
      </c>
      <c r="Q269" s="34" t="s">
        <v>182</v>
      </c>
      <c r="R269" s="35">
        <f t="shared" si="46"/>
        <v>0</v>
      </c>
      <c r="S269" s="35">
        <f t="shared" si="47"/>
        <v>158.1317</v>
      </c>
      <c r="T269" s="30">
        <v>158</v>
      </c>
      <c r="U269" s="28"/>
      <c r="V269" s="28"/>
      <c r="W269" s="28"/>
      <c r="X269" s="28"/>
      <c r="Y269" s="28"/>
      <c r="AA269" s="36"/>
      <c r="AB269" s="36"/>
      <c r="AC269" s="36"/>
      <c r="AD269" s="36"/>
      <c r="AE269" s="60"/>
      <c r="AF269" s="60"/>
      <c r="AG269" s="27"/>
      <c r="AH269" s="27"/>
      <c r="AI269" s="39"/>
      <c r="AJ269" s="39"/>
      <c r="AK269" s="39"/>
      <c r="AL269" s="31"/>
      <c r="AM269" s="27"/>
      <c r="AN269" s="1"/>
    </row>
    <row r="270" spans="1:40" ht="15" x14ac:dyDescent="0.25">
      <c r="A270" s="58">
        <v>14</v>
      </c>
      <c r="B270" s="1">
        <v>13</v>
      </c>
      <c r="C270" s="58" t="s">
        <v>571</v>
      </c>
      <c r="D270" s="30" t="s">
        <v>50</v>
      </c>
      <c r="E270" s="30">
        <v>140</v>
      </c>
      <c r="F270" s="28"/>
      <c r="G270" s="28"/>
      <c r="H270" s="28"/>
      <c r="I270" s="28"/>
      <c r="J270" s="28"/>
      <c r="K270" s="33">
        <f t="shared" si="42"/>
        <v>140</v>
      </c>
      <c r="L270" s="33" t="s">
        <v>812</v>
      </c>
      <c r="M270" s="33"/>
      <c r="N270" s="33">
        <f t="shared" si="43"/>
        <v>139.9736</v>
      </c>
      <c r="O270" s="33">
        <f t="shared" si="44"/>
        <v>1</v>
      </c>
      <c r="P270" s="33">
        <f t="shared" ca="1" si="45"/>
        <v>0</v>
      </c>
      <c r="Q270" s="34" t="s">
        <v>182</v>
      </c>
      <c r="R270" s="35">
        <f t="shared" si="46"/>
        <v>0</v>
      </c>
      <c r="S270" s="35">
        <f t="shared" si="47"/>
        <v>140.11359999999999</v>
      </c>
      <c r="T270" s="30">
        <v>140</v>
      </c>
      <c r="U270" s="28"/>
      <c r="V270" s="28"/>
      <c r="W270" s="28"/>
      <c r="X270" s="28"/>
      <c r="Y270" s="28"/>
      <c r="AA270" s="36"/>
      <c r="AB270" s="36"/>
      <c r="AC270" s="36"/>
      <c r="AD270" s="36"/>
      <c r="AE270" s="60"/>
      <c r="AF270" s="60"/>
      <c r="AG270" s="27"/>
      <c r="AH270" s="27"/>
      <c r="AI270" s="39"/>
      <c r="AJ270" s="39"/>
      <c r="AK270" s="39"/>
      <c r="AL270" s="31"/>
      <c r="AM270" s="27"/>
      <c r="AN270" s="1"/>
    </row>
    <row r="271" spans="1:40" ht="15" x14ac:dyDescent="0.25">
      <c r="A271" s="58">
        <v>15</v>
      </c>
      <c r="B271" s="1">
        <v>14</v>
      </c>
      <c r="C271" s="58" t="s">
        <v>572</v>
      </c>
      <c r="D271" s="30" t="s">
        <v>43</v>
      </c>
      <c r="E271" s="30">
        <v>137</v>
      </c>
      <c r="F271" s="28"/>
      <c r="G271" s="28"/>
      <c r="H271" s="28"/>
      <c r="I271" s="28"/>
      <c r="J271" s="28"/>
      <c r="K271" s="33">
        <f t="shared" si="42"/>
        <v>137</v>
      </c>
      <c r="L271" s="33" t="s">
        <v>812</v>
      </c>
      <c r="M271" s="33"/>
      <c r="N271" s="33">
        <f t="shared" si="43"/>
        <v>136.9735</v>
      </c>
      <c r="O271" s="33">
        <f t="shared" si="44"/>
        <v>1</v>
      </c>
      <c r="P271" s="33">
        <f t="shared" ca="1" si="45"/>
        <v>0</v>
      </c>
      <c r="Q271" s="34" t="s">
        <v>182</v>
      </c>
      <c r="R271" s="35">
        <f t="shared" si="46"/>
        <v>0</v>
      </c>
      <c r="S271" s="35">
        <f t="shared" si="47"/>
        <v>137.1105</v>
      </c>
      <c r="T271" s="30">
        <v>137</v>
      </c>
      <c r="U271" s="28"/>
      <c r="V271" s="28"/>
      <c r="W271" s="28"/>
      <c r="X271" s="28"/>
      <c r="Y271" s="28"/>
      <c r="AA271" s="36"/>
      <c r="AB271" s="36"/>
      <c r="AC271" s="36"/>
      <c r="AD271" s="36"/>
      <c r="AE271" s="60"/>
      <c r="AF271" s="60"/>
      <c r="AG271" s="27"/>
      <c r="AH271" s="27"/>
      <c r="AI271" s="39"/>
      <c r="AJ271" s="39"/>
      <c r="AK271" s="39"/>
      <c r="AL271" s="31"/>
      <c r="AM271" s="27"/>
      <c r="AN271" s="1"/>
    </row>
    <row r="272" spans="1:40" ht="15" x14ac:dyDescent="0.25">
      <c r="A272" s="58">
        <v>16</v>
      </c>
      <c r="B272" s="1">
        <v>15</v>
      </c>
      <c r="C272" s="58" t="s">
        <v>383</v>
      </c>
      <c r="D272" s="30" t="s">
        <v>31</v>
      </c>
      <c r="E272" s="30"/>
      <c r="F272" s="28">
        <v>134</v>
      </c>
      <c r="G272" s="28"/>
      <c r="H272" s="28"/>
      <c r="I272" s="28"/>
      <c r="J272" s="28"/>
      <c r="K272" s="33">
        <f t="shared" si="42"/>
        <v>134</v>
      </c>
      <c r="L272" s="33" t="s">
        <v>812</v>
      </c>
      <c r="M272" s="33"/>
      <c r="N272" s="33">
        <f t="shared" si="43"/>
        <v>133.9734</v>
      </c>
      <c r="O272" s="33">
        <f t="shared" si="44"/>
        <v>1</v>
      </c>
      <c r="P272" s="33" t="str">
        <f t="shared" ca="1" si="45"/>
        <v>Y</v>
      </c>
      <c r="Q272" s="34" t="s">
        <v>182</v>
      </c>
      <c r="R272" s="35">
        <f t="shared" si="46"/>
        <v>0</v>
      </c>
      <c r="S272" s="35">
        <f t="shared" si="47"/>
        <v>134.10739999999998</v>
      </c>
      <c r="T272" s="28">
        <v>134</v>
      </c>
      <c r="U272" s="30"/>
      <c r="V272" s="28"/>
      <c r="W272" s="28"/>
      <c r="X272" s="28"/>
      <c r="Y272" s="28"/>
      <c r="AA272" s="36"/>
      <c r="AB272" s="36"/>
      <c r="AC272" s="36"/>
      <c r="AD272" s="36"/>
      <c r="AE272" s="60"/>
      <c r="AF272" s="60"/>
      <c r="AG272" s="27"/>
      <c r="AH272" s="27"/>
      <c r="AI272" s="39"/>
      <c r="AJ272" s="39"/>
      <c r="AK272" s="39"/>
      <c r="AL272" s="31"/>
      <c r="AM272" s="27"/>
      <c r="AN272" s="1"/>
    </row>
    <row r="273" spans="1:40" ht="15" x14ac:dyDescent="0.25">
      <c r="A273" s="58">
        <v>17</v>
      </c>
      <c r="B273" s="1">
        <v>16</v>
      </c>
      <c r="C273" s="58" t="s">
        <v>573</v>
      </c>
      <c r="D273" s="30" t="s">
        <v>77</v>
      </c>
      <c r="E273" s="30">
        <v>133</v>
      </c>
      <c r="F273" s="28"/>
      <c r="G273" s="28"/>
      <c r="H273" s="28"/>
      <c r="I273" s="28"/>
      <c r="J273" s="28"/>
      <c r="K273" s="33">
        <f t="shared" si="42"/>
        <v>133</v>
      </c>
      <c r="L273" s="33" t="s">
        <v>812</v>
      </c>
      <c r="M273" s="33"/>
      <c r="N273" s="33">
        <f t="shared" si="43"/>
        <v>132.97329999999999</v>
      </c>
      <c r="O273" s="33">
        <f t="shared" si="44"/>
        <v>1</v>
      </c>
      <c r="P273" s="33">
        <f t="shared" ca="1" si="45"/>
        <v>0</v>
      </c>
      <c r="Q273" s="34" t="s">
        <v>182</v>
      </c>
      <c r="R273" s="35">
        <f t="shared" si="46"/>
        <v>0</v>
      </c>
      <c r="S273" s="35">
        <f t="shared" si="47"/>
        <v>133.1063</v>
      </c>
      <c r="T273" s="30">
        <v>133</v>
      </c>
      <c r="U273" s="28"/>
      <c r="V273" s="28"/>
      <c r="W273" s="28"/>
      <c r="X273" s="28"/>
      <c r="Y273" s="28"/>
      <c r="AA273" s="36"/>
      <c r="AB273" s="36"/>
      <c r="AC273" s="36"/>
      <c r="AD273" s="36"/>
      <c r="AE273" s="60"/>
      <c r="AF273" s="60"/>
      <c r="AG273" s="27"/>
      <c r="AH273" s="27"/>
      <c r="AI273" s="39"/>
      <c r="AJ273" s="39"/>
      <c r="AK273" s="39"/>
      <c r="AL273" s="31"/>
      <c r="AM273" s="27"/>
      <c r="AN273" s="1"/>
    </row>
    <row r="274" spans="1:40" ht="15" x14ac:dyDescent="0.25">
      <c r="A274" s="58">
        <v>18</v>
      </c>
      <c r="B274" s="1">
        <v>17</v>
      </c>
      <c r="C274" s="58" t="s">
        <v>384</v>
      </c>
      <c r="D274" s="30" t="s">
        <v>46</v>
      </c>
      <c r="E274" s="30"/>
      <c r="F274" s="28">
        <v>133</v>
      </c>
      <c r="G274" s="28"/>
      <c r="H274" s="28"/>
      <c r="I274" s="28"/>
      <c r="J274" s="28"/>
      <c r="K274" s="33">
        <f t="shared" si="42"/>
        <v>133</v>
      </c>
      <c r="L274" s="33" t="s">
        <v>812</v>
      </c>
      <c r="M274" s="33"/>
      <c r="N274" s="33">
        <f t="shared" si="43"/>
        <v>132.97319999999999</v>
      </c>
      <c r="O274" s="33">
        <f t="shared" si="44"/>
        <v>1</v>
      </c>
      <c r="P274" s="33" t="str">
        <f t="shared" ca="1" si="45"/>
        <v>Y</v>
      </c>
      <c r="Q274" s="34" t="s">
        <v>182</v>
      </c>
      <c r="R274" s="35">
        <f t="shared" si="46"/>
        <v>0</v>
      </c>
      <c r="S274" s="35">
        <f t="shared" si="47"/>
        <v>133.1062</v>
      </c>
      <c r="T274" s="28">
        <v>133</v>
      </c>
      <c r="U274" s="30"/>
      <c r="V274" s="28"/>
      <c r="W274" s="28"/>
      <c r="X274" s="28"/>
      <c r="Y274" s="28"/>
      <c r="AA274" s="36"/>
      <c r="AB274" s="36"/>
      <c r="AC274" s="36"/>
      <c r="AD274" s="36"/>
      <c r="AE274" s="60"/>
      <c r="AF274" s="60"/>
      <c r="AG274" s="27"/>
      <c r="AH274" s="27"/>
      <c r="AI274" s="39"/>
      <c r="AJ274" s="39"/>
      <c r="AK274" s="39"/>
      <c r="AL274" s="31"/>
      <c r="AM274" s="27"/>
      <c r="AN274" s="1"/>
    </row>
    <row r="275" spans="1:40" ht="15" x14ac:dyDescent="0.25">
      <c r="A275" s="58">
        <v>19</v>
      </c>
      <c r="B275" s="1">
        <v>18</v>
      </c>
      <c r="C275" s="58" t="s">
        <v>574</v>
      </c>
      <c r="D275" s="30" t="s">
        <v>46</v>
      </c>
      <c r="E275" s="30">
        <v>131</v>
      </c>
      <c r="F275" s="28"/>
      <c r="G275" s="28"/>
      <c r="H275" s="28"/>
      <c r="I275" s="28"/>
      <c r="J275" s="28"/>
      <c r="K275" s="33">
        <f t="shared" si="42"/>
        <v>131</v>
      </c>
      <c r="L275" s="33" t="s">
        <v>812</v>
      </c>
      <c r="M275" s="33"/>
      <c r="N275" s="33">
        <f t="shared" si="43"/>
        <v>130.97309999999999</v>
      </c>
      <c r="O275" s="33">
        <f t="shared" si="44"/>
        <v>1</v>
      </c>
      <c r="P275" s="33">
        <f t="shared" ca="1" si="45"/>
        <v>0</v>
      </c>
      <c r="Q275" s="34" t="s">
        <v>182</v>
      </c>
      <c r="R275" s="35">
        <f t="shared" si="46"/>
        <v>0</v>
      </c>
      <c r="S275" s="35">
        <f t="shared" si="47"/>
        <v>131.10409999999999</v>
      </c>
      <c r="T275" s="30">
        <v>131</v>
      </c>
      <c r="U275" s="28"/>
      <c r="V275" s="28"/>
      <c r="W275" s="28"/>
      <c r="X275" s="28"/>
      <c r="Y275" s="28"/>
      <c r="AA275" s="36"/>
      <c r="AB275" s="36"/>
      <c r="AC275" s="36"/>
      <c r="AD275" s="36"/>
      <c r="AE275" s="60"/>
      <c r="AF275" s="60"/>
      <c r="AG275" s="27"/>
      <c r="AH275" s="27"/>
      <c r="AI275" s="39"/>
      <c r="AJ275" s="39"/>
      <c r="AK275" s="39"/>
      <c r="AL275" s="31"/>
      <c r="AM275" s="27"/>
      <c r="AN275" s="1"/>
    </row>
    <row r="276" spans="1:40" ht="15" x14ac:dyDescent="0.25">
      <c r="A276" s="58">
        <v>20</v>
      </c>
      <c r="B276" s="1">
        <v>19</v>
      </c>
      <c r="C276" s="58" t="s">
        <v>575</v>
      </c>
      <c r="D276" s="30" t="s">
        <v>36</v>
      </c>
      <c r="E276" s="30">
        <v>128</v>
      </c>
      <c r="F276" s="28"/>
      <c r="G276" s="28"/>
      <c r="H276" s="28"/>
      <c r="I276" s="28"/>
      <c r="J276" s="28"/>
      <c r="K276" s="33">
        <f t="shared" si="42"/>
        <v>128</v>
      </c>
      <c r="L276" s="33" t="s">
        <v>812</v>
      </c>
      <c r="M276" s="33"/>
      <c r="N276" s="33">
        <f t="shared" si="43"/>
        <v>127.973</v>
      </c>
      <c r="O276" s="33">
        <f t="shared" si="44"/>
        <v>1</v>
      </c>
      <c r="P276" s="33">
        <f t="shared" ca="1" si="45"/>
        <v>0</v>
      </c>
      <c r="Q276" s="34" t="s">
        <v>182</v>
      </c>
      <c r="R276" s="35">
        <f t="shared" si="46"/>
        <v>0</v>
      </c>
      <c r="S276" s="35">
        <f t="shared" si="47"/>
        <v>128.101</v>
      </c>
      <c r="T276" s="30">
        <v>128</v>
      </c>
      <c r="U276" s="28"/>
      <c r="V276" s="28"/>
      <c r="W276" s="28"/>
      <c r="X276" s="28"/>
      <c r="Y276" s="28"/>
      <c r="AA276" s="36"/>
      <c r="AB276" s="36"/>
      <c r="AC276" s="36"/>
      <c r="AD276" s="36"/>
      <c r="AE276" s="60"/>
      <c r="AF276" s="60"/>
      <c r="AG276" s="27"/>
      <c r="AH276" s="27"/>
      <c r="AI276" s="39"/>
      <c r="AJ276" s="39"/>
      <c r="AK276" s="39"/>
      <c r="AL276" s="31"/>
      <c r="AM276" s="27"/>
      <c r="AN276" s="1"/>
    </row>
    <row r="277" spans="1:40" ht="15" x14ac:dyDescent="0.25">
      <c r="A277" s="58">
        <v>21</v>
      </c>
      <c r="B277" s="1">
        <v>20</v>
      </c>
      <c r="C277" s="58" t="s">
        <v>576</v>
      </c>
      <c r="D277" s="30" t="s">
        <v>87</v>
      </c>
      <c r="E277" s="30">
        <v>119</v>
      </c>
      <c r="F277" s="28"/>
      <c r="G277" s="28"/>
      <c r="H277" s="28"/>
      <c r="I277" s="28"/>
      <c r="J277" s="28"/>
      <c r="K277" s="33">
        <f t="shared" si="42"/>
        <v>119</v>
      </c>
      <c r="L277" s="33" t="s">
        <v>812</v>
      </c>
      <c r="M277" s="33"/>
      <c r="N277" s="33">
        <f t="shared" si="43"/>
        <v>118.9729</v>
      </c>
      <c r="O277" s="33">
        <f t="shared" si="44"/>
        <v>1</v>
      </c>
      <c r="P277" s="33">
        <f t="shared" ca="1" si="45"/>
        <v>0</v>
      </c>
      <c r="Q277" s="34" t="s">
        <v>182</v>
      </c>
      <c r="R277" s="35">
        <f t="shared" si="46"/>
        <v>0</v>
      </c>
      <c r="S277" s="35">
        <f t="shared" si="47"/>
        <v>119.0919</v>
      </c>
      <c r="T277" s="30">
        <v>119</v>
      </c>
      <c r="U277" s="28"/>
      <c r="V277" s="28"/>
      <c r="W277" s="28"/>
      <c r="X277" s="28"/>
      <c r="Y277" s="28"/>
      <c r="AA277" s="36"/>
      <c r="AB277" s="36"/>
      <c r="AC277" s="36"/>
      <c r="AD277" s="36"/>
      <c r="AE277" s="60"/>
      <c r="AF277" s="60"/>
      <c r="AG277" s="27"/>
      <c r="AH277" s="27"/>
      <c r="AI277" s="39"/>
      <c r="AJ277" s="39"/>
      <c r="AK277" s="39"/>
      <c r="AL277" s="31"/>
      <c r="AM277" s="27"/>
      <c r="AN277" s="1"/>
    </row>
    <row r="278" spans="1:40" ht="15" x14ac:dyDescent="0.25">
      <c r="A278" s="58">
        <v>22</v>
      </c>
      <c r="B278" s="1" t="s">
        <v>54</v>
      </c>
      <c r="C278" s="58" t="s">
        <v>577</v>
      </c>
      <c r="D278" s="30" t="s">
        <v>28</v>
      </c>
      <c r="E278" s="30">
        <v>110</v>
      </c>
      <c r="F278" s="28"/>
      <c r="G278" s="28"/>
      <c r="H278" s="28"/>
      <c r="I278" s="28"/>
      <c r="J278" s="28"/>
      <c r="K278" s="33">
        <f t="shared" si="42"/>
        <v>110</v>
      </c>
      <c r="L278" s="33" t="s">
        <v>811</v>
      </c>
      <c r="M278" s="33"/>
      <c r="N278" s="33">
        <f t="shared" si="43"/>
        <v>109.97280000000001</v>
      </c>
      <c r="O278" s="33">
        <f t="shared" si="44"/>
        <v>1</v>
      </c>
      <c r="P278" s="33">
        <f t="shared" ca="1" si="45"/>
        <v>0</v>
      </c>
      <c r="Q278" s="34" t="s">
        <v>182</v>
      </c>
      <c r="R278" s="35">
        <f t="shared" si="46"/>
        <v>0</v>
      </c>
      <c r="S278" s="35">
        <f t="shared" si="47"/>
        <v>110.08280000000001</v>
      </c>
      <c r="T278" s="30">
        <v>110</v>
      </c>
      <c r="U278" s="28"/>
      <c r="V278" s="28"/>
      <c r="W278" s="28"/>
      <c r="X278" s="28"/>
      <c r="Y278" s="28"/>
      <c r="AA278" s="36"/>
      <c r="AB278" s="36"/>
      <c r="AC278" s="36"/>
      <c r="AD278" s="36"/>
      <c r="AE278" s="60"/>
      <c r="AF278" s="60"/>
      <c r="AG278" s="27"/>
      <c r="AH278" s="27"/>
      <c r="AI278" s="39"/>
      <c r="AJ278" s="39"/>
      <c r="AK278" s="39"/>
      <c r="AL278" s="31"/>
      <c r="AM278" s="27"/>
      <c r="AN278" s="1"/>
    </row>
    <row r="279" spans="1:40" ht="5.0999999999999996" customHeight="1" x14ac:dyDescent="0.2">
      <c r="D279" s="28"/>
      <c r="E279" s="28"/>
      <c r="F279" s="28"/>
      <c r="G279" s="28"/>
      <c r="H279" s="28"/>
      <c r="I279" s="28"/>
      <c r="J279" s="28"/>
      <c r="K279" s="33"/>
      <c r="L279" s="28"/>
      <c r="M279" s="28"/>
      <c r="N279" s="33"/>
      <c r="O279" s="28"/>
      <c r="P279" s="28"/>
      <c r="R279" s="59"/>
      <c r="S279" s="35"/>
      <c r="T279" s="28"/>
      <c r="U279" s="28"/>
      <c r="V279" s="28"/>
      <c r="W279" s="28"/>
      <c r="X279" s="28"/>
      <c r="Y279" s="28"/>
      <c r="AE279" s="60"/>
      <c r="AF279" s="60"/>
      <c r="AG279" s="27"/>
      <c r="AH279" s="27"/>
      <c r="AI279" s="39"/>
      <c r="AJ279" s="39"/>
      <c r="AK279" s="39"/>
      <c r="AL279" s="31"/>
      <c r="AM279" s="27"/>
      <c r="AN279" s="1"/>
    </row>
    <row r="280" spans="1:40" x14ac:dyDescent="0.2">
      <c r="D280" s="28"/>
      <c r="E280" s="28"/>
      <c r="F280" s="28"/>
      <c r="G280" s="28"/>
      <c r="H280" s="28"/>
      <c r="I280" s="28"/>
      <c r="J280" s="28"/>
      <c r="K280" s="33"/>
      <c r="L280" s="28"/>
      <c r="M280" s="28"/>
      <c r="N280" s="33"/>
      <c r="O280" s="28"/>
      <c r="P280" s="28"/>
      <c r="R280" s="59"/>
      <c r="S280" s="35"/>
      <c r="T280" s="28"/>
      <c r="U280" s="28"/>
      <c r="V280" s="28"/>
      <c r="W280" s="28"/>
      <c r="X280" s="28"/>
      <c r="Y280" s="28"/>
      <c r="AE280" s="60"/>
      <c r="AF280" s="60"/>
      <c r="AG280" s="27"/>
      <c r="AH280" s="27"/>
      <c r="AI280" s="39"/>
      <c r="AJ280" s="39"/>
      <c r="AK280" s="39"/>
      <c r="AL280" s="31"/>
      <c r="AM280" s="27"/>
      <c r="AN280" s="1"/>
    </row>
    <row r="281" spans="1:40" ht="15" x14ac:dyDescent="0.25">
      <c r="A281" s="57"/>
      <c r="B281" s="57"/>
      <c r="C281" s="57" t="s">
        <v>208</v>
      </c>
      <c r="D281" s="28"/>
      <c r="E281" s="28"/>
      <c r="F281" s="28"/>
      <c r="G281" s="28"/>
      <c r="H281" s="28"/>
      <c r="I281" s="28"/>
      <c r="J281" s="28"/>
      <c r="K281" s="33"/>
      <c r="L281" s="28"/>
      <c r="M281" s="28"/>
      <c r="N281" s="33"/>
      <c r="O281" s="28"/>
      <c r="P281" s="28"/>
      <c r="Q281" s="51" t="str">
        <f>C281</f>
        <v>M70</v>
      </c>
      <c r="R281" s="59"/>
      <c r="S281" s="35"/>
      <c r="T281" s="28"/>
      <c r="U281" s="28"/>
      <c r="V281" s="28"/>
      <c r="W281" s="28"/>
      <c r="X281" s="28"/>
      <c r="Y281" s="28"/>
      <c r="AE281" s="60"/>
      <c r="AF281" s="60"/>
      <c r="AG281" s="27"/>
      <c r="AH281" s="27"/>
      <c r="AI281" s="39">
        <v>449</v>
      </c>
      <c r="AJ281" s="39">
        <v>438</v>
      </c>
      <c r="AK281" s="39">
        <v>411</v>
      </c>
      <c r="AL281" s="31"/>
      <c r="AM281" s="27"/>
      <c r="AN281" s="1"/>
    </row>
    <row r="282" spans="1:40" ht="15" x14ac:dyDescent="0.25">
      <c r="A282" s="58">
        <v>1</v>
      </c>
      <c r="B282" s="58">
        <v>1</v>
      </c>
      <c r="C282" s="58" t="s">
        <v>207</v>
      </c>
      <c r="D282" s="30" t="s">
        <v>127</v>
      </c>
      <c r="E282" s="30">
        <v>191</v>
      </c>
      <c r="F282" s="28">
        <v>211</v>
      </c>
      <c r="G282" s="28"/>
      <c r="H282" s="28"/>
      <c r="I282" s="28"/>
      <c r="J282" s="28"/>
      <c r="K282" s="33">
        <f t="shared" ref="K282:K293" si="48"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402</v>
      </c>
      <c r="L282" s="33" t="s">
        <v>812</v>
      </c>
      <c r="M282" s="33" t="s">
        <v>578</v>
      </c>
      <c r="N282" s="33">
        <f t="shared" ref="N282:N293" si="49">K282-(ROW(K282)-ROW(K$6))/10000</f>
        <v>401.97239999999999</v>
      </c>
      <c r="O282" s="33">
        <f t="shared" ref="O282:O293" si="50">COUNT(E282:J282)</f>
        <v>2</v>
      </c>
      <c r="P282" s="33">
        <f t="shared" ref="P282:P293" ca="1" si="51">IF(AND(O282=1,OFFSET(D282,0,P$3)&gt;0),"Y",0)</f>
        <v>0</v>
      </c>
      <c r="Q282" s="34" t="s">
        <v>208</v>
      </c>
      <c r="R282" s="35">
        <f t="shared" ref="R282:R293" si="52">1-(Q282=Q281)</f>
        <v>0</v>
      </c>
      <c r="S282" s="35">
        <f t="shared" ref="S282:S293" si="53">N282+T282/1000+U282/10000+V282/100000+W282/1000000+X282/10000000+Y282/100000000</f>
        <v>402.20249999999999</v>
      </c>
      <c r="T282" s="28">
        <v>211</v>
      </c>
      <c r="U282" s="30">
        <v>191</v>
      </c>
      <c r="V282" s="28"/>
      <c r="W282" s="28"/>
      <c r="X282" s="28"/>
      <c r="Y282" s="28"/>
      <c r="AE282" s="60"/>
      <c r="AF282" s="60"/>
      <c r="AG282" s="27"/>
      <c r="AH282" s="27"/>
      <c r="AI282" s="39"/>
      <c r="AJ282" s="39"/>
      <c r="AK282" s="39"/>
      <c r="AL282" s="31"/>
      <c r="AM282" s="27"/>
      <c r="AN282" s="1"/>
    </row>
    <row r="283" spans="1:40" ht="15" x14ac:dyDescent="0.25">
      <c r="A283" s="58">
        <v>2</v>
      </c>
      <c r="B283" s="58">
        <v>2</v>
      </c>
      <c r="C283" s="58" t="s">
        <v>310</v>
      </c>
      <c r="D283" s="30" t="s">
        <v>24</v>
      </c>
      <c r="E283" s="30">
        <v>157</v>
      </c>
      <c r="F283" s="28">
        <v>156</v>
      </c>
      <c r="G283" s="28"/>
      <c r="H283" s="28"/>
      <c r="I283" s="28"/>
      <c r="J283" s="28"/>
      <c r="K283" s="33">
        <f t="shared" si="48"/>
        <v>313</v>
      </c>
      <c r="L283" s="33" t="s">
        <v>812</v>
      </c>
      <c r="M283" s="33" t="s">
        <v>579</v>
      </c>
      <c r="N283" s="33">
        <f t="shared" si="49"/>
        <v>312.97230000000002</v>
      </c>
      <c r="O283" s="33">
        <f t="shared" si="50"/>
        <v>2</v>
      </c>
      <c r="P283" s="33">
        <f t="shared" ca="1" si="51"/>
        <v>0</v>
      </c>
      <c r="Q283" s="34" t="s">
        <v>208</v>
      </c>
      <c r="R283" s="35">
        <f t="shared" si="52"/>
        <v>0</v>
      </c>
      <c r="S283" s="35">
        <f t="shared" si="53"/>
        <v>313.14490000000001</v>
      </c>
      <c r="T283" s="30">
        <v>157</v>
      </c>
      <c r="U283" s="28">
        <v>156</v>
      </c>
      <c r="V283" s="28"/>
      <c r="W283" s="28"/>
      <c r="X283" s="28"/>
      <c r="Y283" s="28"/>
      <c r="AE283" s="60"/>
      <c r="AF283" s="60"/>
      <c r="AG283" s="27"/>
      <c r="AH283" s="27"/>
      <c r="AI283" s="39"/>
      <c r="AJ283" s="39"/>
      <c r="AK283" s="39"/>
      <c r="AL283" s="31"/>
      <c r="AM283" s="27"/>
      <c r="AN283" s="1"/>
    </row>
    <row r="284" spans="1:40" ht="15" x14ac:dyDescent="0.25">
      <c r="A284" s="58">
        <v>3</v>
      </c>
      <c r="B284" s="58">
        <v>3</v>
      </c>
      <c r="C284" s="58" t="s">
        <v>331</v>
      </c>
      <c r="D284" s="30" t="s">
        <v>163</v>
      </c>
      <c r="E284" s="30">
        <v>151</v>
      </c>
      <c r="F284" s="28">
        <v>149</v>
      </c>
      <c r="G284" s="28"/>
      <c r="H284" s="28"/>
      <c r="I284" s="28"/>
      <c r="J284" s="28"/>
      <c r="K284" s="33">
        <f t="shared" si="48"/>
        <v>300</v>
      </c>
      <c r="L284" s="33" t="s">
        <v>812</v>
      </c>
      <c r="M284" s="33" t="s">
        <v>580</v>
      </c>
      <c r="N284" s="33">
        <f t="shared" si="49"/>
        <v>299.97219999999999</v>
      </c>
      <c r="O284" s="33">
        <f t="shared" si="50"/>
        <v>2</v>
      </c>
      <c r="P284" s="33">
        <f t="shared" ca="1" si="51"/>
        <v>0</v>
      </c>
      <c r="Q284" s="34" t="s">
        <v>208</v>
      </c>
      <c r="R284" s="35">
        <f t="shared" si="52"/>
        <v>0</v>
      </c>
      <c r="S284" s="35">
        <f t="shared" si="53"/>
        <v>300.13810000000001</v>
      </c>
      <c r="T284" s="30">
        <v>151</v>
      </c>
      <c r="U284" s="28">
        <v>149</v>
      </c>
      <c r="V284" s="28"/>
      <c r="W284" s="28"/>
      <c r="X284" s="28"/>
      <c r="Y284" s="28"/>
      <c r="AE284" s="60"/>
      <c r="AF284" s="60"/>
      <c r="AG284" s="27"/>
      <c r="AH284" s="27"/>
      <c r="AI284" s="39"/>
      <c r="AJ284" s="39"/>
      <c r="AK284" s="39"/>
      <c r="AL284" s="31"/>
      <c r="AM284" s="27"/>
      <c r="AN284" s="1"/>
    </row>
    <row r="285" spans="1:40" ht="15" x14ac:dyDescent="0.25">
      <c r="A285" s="58">
        <v>4</v>
      </c>
      <c r="B285" s="58">
        <v>4</v>
      </c>
      <c r="C285" s="58" t="s">
        <v>299</v>
      </c>
      <c r="D285" s="30" t="s">
        <v>46</v>
      </c>
      <c r="E285" s="30">
        <v>138</v>
      </c>
      <c r="F285" s="28">
        <v>160</v>
      </c>
      <c r="G285" s="28"/>
      <c r="H285" s="28"/>
      <c r="I285" s="28"/>
      <c r="J285" s="28"/>
      <c r="K285" s="33">
        <f t="shared" si="48"/>
        <v>298</v>
      </c>
      <c r="L285" s="33" t="s">
        <v>812</v>
      </c>
      <c r="M285" s="33"/>
      <c r="N285" s="33">
        <f t="shared" si="49"/>
        <v>297.97210000000001</v>
      </c>
      <c r="O285" s="33">
        <f t="shared" si="50"/>
        <v>2</v>
      </c>
      <c r="P285" s="33">
        <f t="shared" ca="1" si="51"/>
        <v>0</v>
      </c>
      <c r="Q285" s="34" t="s">
        <v>208</v>
      </c>
      <c r="R285" s="35">
        <f t="shared" si="52"/>
        <v>0</v>
      </c>
      <c r="S285" s="35">
        <f t="shared" si="53"/>
        <v>298.14590000000004</v>
      </c>
      <c r="T285" s="28">
        <v>160</v>
      </c>
      <c r="U285" s="30">
        <v>138</v>
      </c>
      <c r="V285" s="28"/>
      <c r="W285" s="28"/>
      <c r="X285" s="28"/>
      <c r="Y285" s="28"/>
      <c r="AE285" s="60"/>
      <c r="AF285" s="60"/>
      <c r="AG285" s="27"/>
      <c r="AH285" s="27"/>
      <c r="AI285" s="39"/>
      <c r="AJ285" s="39"/>
      <c r="AK285" s="39"/>
      <c r="AL285" s="31"/>
      <c r="AM285" s="27"/>
      <c r="AN285" s="1"/>
    </row>
    <row r="286" spans="1:40" ht="15" x14ac:dyDescent="0.25">
      <c r="A286" s="58">
        <v>5</v>
      </c>
      <c r="B286" s="58">
        <v>5</v>
      </c>
      <c r="C286" s="58" t="s">
        <v>407</v>
      </c>
      <c r="D286" s="30" t="s">
        <v>46</v>
      </c>
      <c r="E286" s="30">
        <v>121</v>
      </c>
      <c r="F286" s="28">
        <v>124</v>
      </c>
      <c r="G286" s="28"/>
      <c r="H286" s="28"/>
      <c r="I286" s="28"/>
      <c r="J286" s="28"/>
      <c r="K286" s="33">
        <f t="shared" si="48"/>
        <v>245</v>
      </c>
      <c r="L286" s="33" t="s">
        <v>812</v>
      </c>
      <c r="M286" s="33"/>
      <c r="N286" s="33">
        <f t="shared" si="49"/>
        <v>244.97200000000001</v>
      </c>
      <c r="O286" s="33">
        <f t="shared" si="50"/>
        <v>2</v>
      </c>
      <c r="P286" s="33">
        <f t="shared" ca="1" si="51"/>
        <v>0</v>
      </c>
      <c r="Q286" s="34" t="s">
        <v>208</v>
      </c>
      <c r="R286" s="35">
        <f t="shared" si="52"/>
        <v>0</v>
      </c>
      <c r="S286" s="35">
        <f t="shared" si="53"/>
        <v>245.10810000000001</v>
      </c>
      <c r="T286" s="28">
        <v>124</v>
      </c>
      <c r="U286" s="30">
        <v>121</v>
      </c>
      <c r="V286" s="28"/>
      <c r="W286" s="28"/>
      <c r="X286" s="28"/>
      <c r="Y286" s="28"/>
      <c r="AE286" s="60"/>
      <c r="AF286" s="60"/>
      <c r="AG286" s="27"/>
      <c r="AH286" s="27"/>
      <c r="AI286" s="39"/>
      <c r="AJ286" s="39"/>
      <c r="AK286" s="39"/>
      <c r="AL286" s="31"/>
      <c r="AM286" s="27"/>
      <c r="AN286" s="1"/>
    </row>
    <row r="287" spans="1:40" ht="15" x14ac:dyDescent="0.25">
      <c r="A287" s="58">
        <v>6</v>
      </c>
      <c r="B287" s="58">
        <v>6</v>
      </c>
      <c r="C287" s="58" t="s">
        <v>436</v>
      </c>
      <c r="D287" s="30" t="s">
        <v>66</v>
      </c>
      <c r="E287" s="30">
        <v>111</v>
      </c>
      <c r="F287" s="28">
        <v>121</v>
      </c>
      <c r="G287" s="28"/>
      <c r="H287" s="28"/>
      <c r="I287" s="28"/>
      <c r="J287" s="28"/>
      <c r="K287" s="33">
        <f t="shared" si="48"/>
        <v>232</v>
      </c>
      <c r="L287" s="33" t="s">
        <v>812</v>
      </c>
      <c r="M287" s="33"/>
      <c r="N287" s="33">
        <f t="shared" si="49"/>
        <v>231.97190000000001</v>
      </c>
      <c r="O287" s="33">
        <f t="shared" si="50"/>
        <v>2</v>
      </c>
      <c r="P287" s="33">
        <f t="shared" ca="1" si="51"/>
        <v>0</v>
      </c>
      <c r="Q287" s="34" t="s">
        <v>208</v>
      </c>
      <c r="R287" s="35">
        <f t="shared" si="52"/>
        <v>0</v>
      </c>
      <c r="S287" s="35">
        <f t="shared" si="53"/>
        <v>232.10400000000001</v>
      </c>
      <c r="T287" s="28">
        <v>121</v>
      </c>
      <c r="U287" s="30">
        <v>111</v>
      </c>
      <c r="V287" s="28"/>
      <c r="W287" s="28"/>
      <c r="X287" s="28"/>
      <c r="Y287" s="28"/>
      <c r="AE287" s="60"/>
      <c r="AF287" s="60"/>
      <c r="AG287" s="27"/>
      <c r="AH287" s="27"/>
      <c r="AI287" s="39"/>
      <c r="AJ287" s="39"/>
      <c r="AK287" s="39"/>
      <c r="AL287" s="31"/>
      <c r="AM287" s="27"/>
      <c r="AN287" s="1"/>
    </row>
    <row r="288" spans="1:40" ht="15" x14ac:dyDescent="0.25">
      <c r="A288" s="58">
        <v>7</v>
      </c>
      <c r="B288" s="58">
        <v>7</v>
      </c>
      <c r="C288" s="58" t="s">
        <v>230</v>
      </c>
      <c r="D288" s="30" t="s">
        <v>24</v>
      </c>
      <c r="E288" s="30"/>
      <c r="F288" s="28">
        <v>198</v>
      </c>
      <c r="G288" s="28"/>
      <c r="H288" s="28"/>
      <c r="I288" s="28"/>
      <c r="J288" s="28"/>
      <c r="K288" s="33">
        <f t="shared" si="48"/>
        <v>198</v>
      </c>
      <c r="L288" s="33" t="s">
        <v>812</v>
      </c>
      <c r="M288" s="33"/>
      <c r="N288" s="33">
        <f t="shared" si="49"/>
        <v>197.9718</v>
      </c>
      <c r="O288" s="33">
        <f t="shared" si="50"/>
        <v>1</v>
      </c>
      <c r="P288" s="33" t="str">
        <f t="shared" ca="1" si="51"/>
        <v>Y</v>
      </c>
      <c r="Q288" s="34" t="s">
        <v>208</v>
      </c>
      <c r="R288" s="35">
        <f t="shared" si="52"/>
        <v>0</v>
      </c>
      <c r="S288" s="35">
        <f t="shared" si="53"/>
        <v>198.16980000000001</v>
      </c>
      <c r="T288" s="28">
        <v>198</v>
      </c>
      <c r="U288" s="30"/>
      <c r="V288" s="28"/>
      <c r="W288" s="28"/>
      <c r="X288" s="28"/>
      <c r="Y288" s="28"/>
      <c r="AE288" s="60"/>
      <c r="AF288" s="60"/>
      <c r="AG288" s="27"/>
      <c r="AH288" s="27"/>
      <c r="AI288" s="39"/>
      <c r="AJ288" s="39"/>
      <c r="AK288" s="39"/>
      <c r="AL288" s="31"/>
      <c r="AM288" s="27"/>
      <c r="AN288" s="1"/>
    </row>
    <row r="289" spans="1:40" ht="15" x14ac:dyDescent="0.25">
      <c r="A289" s="58">
        <v>8</v>
      </c>
      <c r="B289" s="58">
        <v>8</v>
      </c>
      <c r="C289" s="58" t="s">
        <v>581</v>
      </c>
      <c r="D289" s="30" t="s">
        <v>24</v>
      </c>
      <c r="E289" s="30">
        <v>197</v>
      </c>
      <c r="F289" s="28"/>
      <c r="G289" s="28"/>
      <c r="H289" s="28"/>
      <c r="I289" s="28"/>
      <c r="J289" s="28"/>
      <c r="K289" s="33">
        <f t="shared" si="48"/>
        <v>197</v>
      </c>
      <c r="L289" s="33" t="s">
        <v>812</v>
      </c>
      <c r="M289" s="33"/>
      <c r="N289" s="33">
        <f t="shared" si="49"/>
        <v>196.9717</v>
      </c>
      <c r="O289" s="33">
        <f t="shared" si="50"/>
        <v>1</v>
      </c>
      <c r="P289" s="33">
        <f t="shared" ca="1" si="51"/>
        <v>0</v>
      </c>
      <c r="Q289" s="34" t="s">
        <v>208</v>
      </c>
      <c r="R289" s="35">
        <f t="shared" si="52"/>
        <v>0</v>
      </c>
      <c r="S289" s="35">
        <f t="shared" si="53"/>
        <v>197.1687</v>
      </c>
      <c r="T289" s="30">
        <v>197</v>
      </c>
      <c r="U289" s="28"/>
      <c r="V289" s="28"/>
      <c r="W289" s="28"/>
      <c r="X289" s="28"/>
      <c r="Y289" s="28"/>
      <c r="AE289" s="60"/>
      <c r="AF289" s="60"/>
      <c r="AG289" s="27"/>
      <c r="AH289" s="27"/>
      <c r="AI289" s="39"/>
      <c r="AJ289" s="39"/>
      <c r="AK289" s="39"/>
      <c r="AL289" s="31"/>
      <c r="AM289" s="27"/>
      <c r="AN289" s="1"/>
    </row>
    <row r="290" spans="1:40" ht="15" x14ac:dyDescent="0.25">
      <c r="A290" s="58">
        <v>9</v>
      </c>
      <c r="B290" s="58">
        <v>9</v>
      </c>
      <c r="C290" s="58" t="s">
        <v>582</v>
      </c>
      <c r="D290" s="30" t="s">
        <v>107</v>
      </c>
      <c r="E290" s="30">
        <v>184</v>
      </c>
      <c r="F290" s="28"/>
      <c r="G290" s="28"/>
      <c r="H290" s="28"/>
      <c r="I290" s="28"/>
      <c r="J290" s="28"/>
      <c r="K290" s="33">
        <f t="shared" si="48"/>
        <v>184</v>
      </c>
      <c r="L290" s="33" t="s">
        <v>812</v>
      </c>
      <c r="M290" s="33"/>
      <c r="N290" s="33">
        <f t="shared" si="49"/>
        <v>183.9716</v>
      </c>
      <c r="O290" s="33">
        <f t="shared" si="50"/>
        <v>1</v>
      </c>
      <c r="P290" s="33">
        <f t="shared" ca="1" si="51"/>
        <v>0</v>
      </c>
      <c r="Q290" s="34" t="s">
        <v>208</v>
      </c>
      <c r="R290" s="35">
        <f t="shared" si="52"/>
        <v>0</v>
      </c>
      <c r="S290" s="35">
        <f t="shared" si="53"/>
        <v>184.15559999999999</v>
      </c>
      <c r="T290" s="30">
        <v>184</v>
      </c>
      <c r="U290" s="28"/>
      <c r="V290" s="28"/>
      <c r="W290" s="28"/>
      <c r="X290" s="28"/>
      <c r="Y290" s="28"/>
      <c r="AE290" s="60"/>
      <c r="AF290" s="60"/>
      <c r="AG290" s="27"/>
      <c r="AH290" s="27"/>
      <c r="AI290" s="39"/>
      <c r="AJ290" s="39"/>
      <c r="AK290" s="39"/>
      <c r="AL290" s="31"/>
      <c r="AM290" s="27"/>
      <c r="AN290" s="1"/>
    </row>
    <row r="291" spans="1:40" ht="15" x14ac:dyDescent="0.25">
      <c r="A291" s="58">
        <v>10</v>
      </c>
      <c r="B291" s="58">
        <v>10</v>
      </c>
      <c r="C291" s="58" t="s">
        <v>371</v>
      </c>
      <c r="D291" s="30" t="s">
        <v>31</v>
      </c>
      <c r="E291" s="30"/>
      <c r="F291" s="28">
        <v>138</v>
      </c>
      <c r="G291" s="28"/>
      <c r="H291" s="28"/>
      <c r="I291" s="28"/>
      <c r="J291" s="28"/>
      <c r="K291" s="33">
        <f t="shared" si="48"/>
        <v>138</v>
      </c>
      <c r="L291" s="33" t="s">
        <v>812</v>
      </c>
      <c r="M291" s="33"/>
      <c r="N291" s="33">
        <f t="shared" si="49"/>
        <v>137.97149999999999</v>
      </c>
      <c r="O291" s="33">
        <f t="shared" si="50"/>
        <v>1</v>
      </c>
      <c r="P291" s="33" t="str">
        <f t="shared" ca="1" si="51"/>
        <v>Y</v>
      </c>
      <c r="Q291" s="34" t="s">
        <v>208</v>
      </c>
      <c r="R291" s="35">
        <f t="shared" si="52"/>
        <v>0</v>
      </c>
      <c r="S291" s="35">
        <f t="shared" si="53"/>
        <v>138.1095</v>
      </c>
      <c r="T291" s="28">
        <v>138</v>
      </c>
      <c r="U291" s="30"/>
      <c r="V291" s="28"/>
      <c r="W291" s="28"/>
      <c r="X291" s="28"/>
      <c r="Y291" s="28"/>
      <c r="AE291" s="60"/>
      <c r="AF291" s="60"/>
      <c r="AG291" s="27"/>
      <c r="AH291" s="27"/>
      <c r="AI291" s="39"/>
      <c r="AJ291" s="39"/>
      <c r="AK291" s="39"/>
      <c r="AL291" s="31"/>
      <c r="AM291" s="27"/>
      <c r="AN291" s="1"/>
    </row>
    <row r="292" spans="1:40" ht="15" x14ac:dyDescent="0.25">
      <c r="A292" s="58">
        <v>11</v>
      </c>
      <c r="B292" s="58">
        <v>11</v>
      </c>
      <c r="C292" s="58" t="s">
        <v>583</v>
      </c>
      <c r="D292" s="30" t="s">
        <v>46</v>
      </c>
      <c r="E292" s="30">
        <v>123</v>
      </c>
      <c r="F292" s="28"/>
      <c r="G292" s="28"/>
      <c r="H292" s="28"/>
      <c r="I292" s="28"/>
      <c r="J292" s="28"/>
      <c r="K292" s="33">
        <f t="shared" si="48"/>
        <v>123</v>
      </c>
      <c r="L292" s="33" t="s">
        <v>812</v>
      </c>
      <c r="M292" s="33"/>
      <c r="N292" s="33">
        <f t="shared" si="49"/>
        <v>122.9714</v>
      </c>
      <c r="O292" s="33">
        <f t="shared" si="50"/>
        <v>1</v>
      </c>
      <c r="P292" s="33">
        <f t="shared" ca="1" si="51"/>
        <v>0</v>
      </c>
      <c r="Q292" s="34" t="s">
        <v>208</v>
      </c>
      <c r="R292" s="35">
        <f t="shared" si="52"/>
        <v>0</v>
      </c>
      <c r="S292" s="35">
        <f t="shared" si="53"/>
        <v>123.09440000000001</v>
      </c>
      <c r="T292" s="30">
        <v>123</v>
      </c>
      <c r="U292" s="28"/>
      <c r="V292" s="28"/>
      <c r="W292" s="28"/>
      <c r="X292" s="28"/>
      <c r="Y292" s="28"/>
      <c r="AE292" s="60"/>
      <c r="AF292" s="60"/>
      <c r="AG292" s="27"/>
      <c r="AH292" s="27"/>
      <c r="AI292" s="39"/>
      <c r="AJ292" s="39"/>
      <c r="AK292" s="39"/>
      <c r="AL292" s="31"/>
      <c r="AM292" s="27"/>
      <c r="AN292" s="1"/>
    </row>
    <row r="293" spans="1:40" ht="15" x14ac:dyDescent="0.25">
      <c r="A293" s="58">
        <v>12</v>
      </c>
      <c r="B293" s="58">
        <v>12</v>
      </c>
      <c r="C293" s="58" t="s">
        <v>584</v>
      </c>
      <c r="D293" s="30" t="s">
        <v>66</v>
      </c>
      <c r="E293" s="30">
        <v>112</v>
      </c>
      <c r="F293" s="28"/>
      <c r="G293" s="28"/>
      <c r="H293" s="28"/>
      <c r="I293" s="28"/>
      <c r="J293" s="28"/>
      <c r="K293" s="33">
        <f t="shared" si="48"/>
        <v>112</v>
      </c>
      <c r="L293" s="33" t="s">
        <v>812</v>
      </c>
      <c r="M293" s="33"/>
      <c r="N293" s="33">
        <f t="shared" si="49"/>
        <v>111.9713</v>
      </c>
      <c r="O293" s="33">
        <f t="shared" si="50"/>
        <v>1</v>
      </c>
      <c r="P293" s="33">
        <f t="shared" ca="1" si="51"/>
        <v>0</v>
      </c>
      <c r="Q293" s="34" t="s">
        <v>208</v>
      </c>
      <c r="R293" s="35">
        <f t="shared" si="52"/>
        <v>0</v>
      </c>
      <c r="S293" s="35">
        <f t="shared" si="53"/>
        <v>112.08329999999999</v>
      </c>
      <c r="T293" s="30">
        <v>112</v>
      </c>
      <c r="U293" s="28"/>
      <c r="V293" s="28"/>
      <c r="W293" s="28"/>
      <c r="X293" s="28"/>
      <c r="Y293" s="28"/>
      <c r="AE293" s="60"/>
      <c r="AF293" s="60"/>
      <c r="AG293" s="27"/>
      <c r="AH293" s="27"/>
      <c r="AI293" s="39"/>
      <c r="AJ293" s="39"/>
      <c r="AK293" s="39"/>
      <c r="AL293" s="31"/>
      <c r="AM293" s="27"/>
      <c r="AN293" s="1"/>
    </row>
    <row r="294" spans="1:40" ht="3" customHeight="1" x14ac:dyDescent="0.2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40"/>
      <c r="O294" s="28"/>
      <c r="P294" s="28"/>
      <c r="R294" s="59"/>
      <c r="S294" s="61"/>
      <c r="T294" s="28"/>
      <c r="U294" s="28"/>
      <c r="V294" s="28"/>
      <c r="W294" s="28"/>
      <c r="X294" s="28"/>
      <c r="Y294" s="28"/>
      <c r="AE294" s="60"/>
      <c r="AF294" s="60"/>
      <c r="AG294" s="27"/>
      <c r="AI294" s="39"/>
      <c r="AJ294" s="39"/>
      <c r="AK294" s="39"/>
      <c r="AL294" s="31"/>
    </row>
    <row r="295" spans="1:40" x14ac:dyDescent="0.2"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R295" s="59"/>
      <c r="S295" s="28"/>
      <c r="T295" s="28"/>
      <c r="U295" s="28"/>
      <c r="V295" s="28"/>
      <c r="W295" s="28"/>
      <c r="X295" s="28"/>
      <c r="Y295" s="28"/>
      <c r="AG295" s="27"/>
    </row>
    <row r="296" spans="1:40" x14ac:dyDescent="0.2"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R296" s="59"/>
      <c r="S296" s="28"/>
      <c r="T296" s="28"/>
      <c r="U296" s="28"/>
      <c r="V296" s="28"/>
      <c r="W296" s="28"/>
      <c r="X296" s="28"/>
      <c r="Y296" s="28"/>
      <c r="AG296" s="27"/>
    </row>
    <row r="297" spans="1:40" x14ac:dyDescent="0.2">
      <c r="E297" s="28"/>
      <c r="F297" s="28"/>
      <c r="G297" s="28"/>
      <c r="H297" s="28"/>
      <c r="I297" s="28"/>
      <c r="R297" s="62"/>
      <c r="AG297" s="27"/>
    </row>
    <row r="298" spans="1:40" x14ac:dyDescent="0.2">
      <c r="E298" s="28"/>
      <c r="F298" s="28"/>
      <c r="G298" s="28"/>
      <c r="H298" s="28"/>
      <c r="I298" s="28"/>
      <c r="R298" s="62"/>
      <c r="AG298" s="27"/>
    </row>
    <row r="299" spans="1:40" x14ac:dyDescent="0.2">
      <c r="E299" s="28"/>
      <c r="F299" s="28"/>
      <c r="G299" s="28"/>
      <c r="H299" s="28"/>
      <c r="I299" s="28"/>
      <c r="R299" s="62"/>
      <c r="AG299" s="27"/>
    </row>
    <row r="300" spans="1:40" x14ac:dyDescent="0.2">
      <c r="E300" s="28"/>
      <c r="F300" s="28"/>
      <c r="G300" s="28"/>
      <c r="I300" s="28"/>
      <c r="R300" s="62"/>
      <c r="AG300" s="27"/>
    </row>
    <row r="301" spans="1:40" x14ac:dyDescent="0.2">
      <c r="E301" s="28"/>
      <c r="F301" s="28"/>
      <c r="G301" s="28"/>
      <c r="H301" s="28"/>
      <c r="I301" s="28"/>
      <c r="R301" s="62"/>
      <c r="AG301" s="27"/>
    </row>
    <row r="302" spans="1:40" ht="15" x14ac:dyDescent="0.25">
      <c r="E302" s="28"/>
      <c r="F302" s="28"/>
      <c r="G302" s="28"/>
      <c r="H302" s="63"/>
      <c r="I302" s="28"/>
      <c r="R302" s="62"/>
      <c r="AG302" s="27"/>
    </row>
    <row r="303" spans="1:40" x14ac:dyDescent="0.2">
      <c r="E303" s="28"/>
      <c r="F303" s="28"/>
      <c r="G303" s="28"/>
      <c r="H303" s="28"/>
      <c r="I303" s="28"/>
      <c r="R303" s="62"/>
      <c r="AG303" s="27"/>
    </row>
    <row r="304" spans="1:40" x14ac:dyDescent="0.2">
      <c r="E304" s="28"/>
      <c r="F304" s="28"/>
      <c r="G304" s="28"/>
      <c r="H304" s="28"/>
      <c r="I304" s="28"/>
      <c r="R304" s="62"/>
      <c r="AG304" s="27"/>
    </row>
    <row r="305" spans="5:33" x14ac:dyDescent="0.2">
      <c r="E305" s="28"/>
      <c r="F305" s="28"/>
      <c r="G305" s="28"/>
      <c r="H305" s="28"/>
      <c r="I305" s="28"/>
      <c r="R305" s="62"/>
      <c r="AG305" s="27"/>
    </row>
    <row r="306" spans="5:33" x14ac:dyDescent="0.2">
      <c r="E306" s="28"/>
      <c r="F306" s="28"/>
      <c r="G306" s="28"/>
      <c r="H306" s="28"/>
      <c r="I306" s="28"/>
      <c r="R306" s="62"/>
      <c r="AG306" s="27"/>
    </row>
    <row r="307" spans="5:33" x14ac:dyDescent="0.2">
      <c r="E307" s="28"/>
      <c r="F307" s="28"/>
      <c r="G307" s="28"/>
      <c r="H307" s="28"/>
      <c r="I307" s="28"/>
      <c r="R307" s="62"/>
      <c r="AG307" s="27"/>
    </row>
    <row r="308" spans="5:33" ht="15" x14ac:dyDescent="0.25">
      <c r="E308" s="28"/>
      <c r="F308" s="28"/>
      <c r="G308" s="63"/>
      <c r="H308" s="28"/>
      <c r="I308" s="28"/>
      <c r="R308" s="62"/>
      <c r="AG308" s="27"/>
    </row>
    <row r="309" spans="5:33" x14ac:dyDescent="0.2">
      <c r="E309" s="28"/>
      <c r="F309" s="28"/>
      <c r="G309" s="28"/>
      <c r="H309" s="28"/>
      <c r="I309" s="28"/>
      <c r="R309" s="62"/>
      <c r="AG309" s="27"/>
    </row>
    <row r="310" spans="5:33" x14ac:dyDescent="0.2">
      <c r="E310" s="28"/>
      <c r="F310" s="28"/>
      <c r="G310" s="28"/>
      <c r="H310" s="28"/>
      <c r="I310" s="28"/>
      <c r="R310" s="62"/>
      <c r="AG310" s="27"/>
    </row>
    <row r="311" spans="5:33" x14ac:dyDescent="0.2">
      <c r="E311" s="28"/>
      <c r="F311" s="28"/>
      <c r="G311" s="28"/>
      <c r="H311" s="28"/>
      <c r="R311" s="62"/>
      <c r="AG311" s="27"/>
    </row>
    <row r="312" spans="5:33" ht="15" x14ac:dyDescent="0.25">
      <c r="E312" s="63"/>
      <c r="F312" s="28"/>
      <c r="G312" s="28"/>
      <c r="H312" s="28"/>
      <c r="I312" s="28"/>
      <c r="R312" s="62"/>
      <c r="AG312" s="27"/>
    </row>
    <row r="313" spans="5:33" ht="15" x14ac:dyDescent="0.25">
      <c r="E313" s="28"/>
      <c r="F313" s="28"/>
      <c r="G313" s="28"/>
      <c r="H313" s="28"/>
      <c r="I313" s="63"/>
      <c r="R313" s="62"/>
      <c r="AG313" s="27"/>
    </row>
    <row r="314" spans="5:33" x14ac:dyDescent="0.2">
      <c r="E314" s="28"/>
      <c r="F314" s="28"/>
      <c r="G314" s="28"/>
      <c r="H314" s="28"/>
      <c r="I314" s="28"/>
      <c r="R314" s="62"/>
      <c r="AG314" s="27"/>
    </row>
    <row r="315" spans="5:33" x14ac:dyDescent="0.2">
      <c r="E315" s="28"/>
      <c r="F315" s="28"/>
      <c r="G315" s="28"/>
      <c r="H315" s="28"/>
      <c r="I315" s="28"/>
      <c r="R315" s="62"/>
      <c r="AG315" s="27"/>
    </row>
    <row r="316" spans="5:33" x14ac:dyDescent="0.2">
      <c r="E316" s="28"/>
      <c r="G316" s="28"/>
      <c r="H316" s="28"/>
      <c r="I316" s="28"/>
      <c r="R316" s="62"/>
      <c r="AG316" s="27"/>
    </row>
    <row r="317" spans="5:33" x14ac:dyDescent="0.2">
      <c r="E317" s="28"/>
      <c r="G317" s="28"/>
      <c r="H317" s="28"/>
      <c r="I317" s="28"/>
      <c r="R317" s="62"/>
      <c r="AG317" s="27"/>
    </row>
    <row r="318" spans="5:33" ht="15" x14ac:dyDescent="0.25">
      <c r="E318" s="28"/>
      <c r="F318" s="63"/>
      <c r="G318" s="28"/>
      <c r="H318" s="28"/>
      <c r="I318" s="28"/>
      <c r="R318" s="62"/>
      <c r="AG318" s="27"/>
    </row>
    <row r="319" spans="5:33" x14ac:dyDescent="0.2">
      <c r="E319" s="28"/>
      <c r="F319" s="28"/>
      <c r="G319" s="28"/>
      <c r="H319" s="28"/>
      <c r="I319" s="28"/>
      <c r="R319" s="62"/>
      <c r="AG319" s="27"/>
    </row>
    <row r="320" spans="5:33" x14ac:dyDescent="0.2">
      <c r="E320" s="28"/>
      <c r="F320" s="28"/>
      <c r="G320" s="28"/>
      <c r="H320" s="28"/>
      <c r="I320" s="28"/>
      <c r="R320" s="62"/>
      <c r="AG320" s="27"/>
    </row>
    <row r="321" spans="5:33" x14ac:dyDescent="0.2">
      <c r="E321" s="28"/>
      <c r="F321" s="28"/>
      <c r="G321" s="28"/>
      <c r="H321" s="28"/>
      <c r="I321" s="28"/>
      <c r="AG321" s="27"/>
    </row>
    <row r="322" spans="5:33" x14ac:dyDescent="0.2">
      <c r="E322" s="28"/>
      <c r="F322" s="28"/>
      <c r="G322" s="28"/>
      <c r="H322" s="28"/>
      <c r="I322" s="28"/>
      <c r="AG322" s="27"/>
    </row>
    <row r="323" spans="5:33" x14ac:dyDescent="0.2">
      <c r="E323" s="28"/>
      <c r="F323" s="28"/>
      <c r="G323" s="28"/>
      <c r="H323" s="28"/>
      <c r="I323" s="28"/>
      <c r="AG323" s="27"/>
    </row>
    <row r="324" spans="5:33" x14ac:dyDescent="0.2">
      <c r="E324" s="28"/>
      <c r="F324" s="28"/>
      <c r="G324" s="28"/>
      <c r="I324" s="28"/>
      <c r="AG324" s="27"/>
    </row>
    <row r="325" spans="5:33" x14ac:dyDescent="0.2">
      <c r="E325" s="28"/>
      <c r="F325" s="28"/>
      <c r="G325" s="28"/>
      <c r="H325" s="28"/>
      <c r="I325" s="28"/>
      <c r="AG325" s="27"/>
    </row>
    <row r="326" spans="5:33" ht="15" x14ac:dyDescent="0.25">
      <c r="E326" s="28"/>
      <c r="F326" s="28"/>
      <c r="G326" s="28"/>
      <c r="H326" s="63"/>
      <c r="I326" s="28"/>
      <c r="AG326" s="27"/>
    </row>
    <row r="327" spans="5:33" x14ac:dyDescent="0.2">
      <c r="E327" s="28"/>
      <c r="F327" s="28"/>
      <c r="G327" s="28"/>
      <c r="H327" s="28"/>
      <c r="I327" s="28"/>
      <c r="AG327" s="27"/>
    </row>
    <row r="328" spans="5:33" x14ac:dyDescent="0.2">
      <c r="E328" s="28"/>
      <c r="F328" s="28"/>
      <c r="G328" s="28"/>
      <c r="H328" s="28"/>
      <c r="I328" s="28"/>
      <c r="AG328" s="27"/>
    </row>
    <row r="329" spans="5:33" x14ac:dyDescent="0.2">
      <c r="E329" s="28"/>
      <c r="F329" s="28"/>
      <c r="G329" s="28"/>
      <c r="H329" s="28"/>
      <c r="I329" s="28"/>
      <c r="AG329" s="27"/>
    </row>
    <row r="330" spans="5:33" x14ac:dyDescent="0.2">
      <c r="E330" s="28"/>
      <c r="F330" s="28"/>
      <c r="G330" s="28"/>
      <c r="H330" s="28"/>
      <c r="I330" s="28"/>
      <c r="AG330" s="27"/>
    </row>
    <row r="331" spans="5:33" x14ac:dyDescent="0.2">
      <c r="E331" s="28"/>
      <c r="F331" s="28"/>
      <c r="G331" s="28"/>
      <c r="H331" s="28"/>
      <c r="I331" s="28"/>
      <c r="AG331" s="27"/>
    </row>
    <row r="332" spans="5:33" x14ac:dyDescent="0.2">
      <c r="E332" s="28"/>
      <c r="F332" s="28"/>
      <c r="G332" s="28"/>
      <c r="H332" s="28"/>
      <c r="I332" s="28"/>
      <c r="AG332" s="27"/>
    </row>
    <row r="333" spans="5:33" x14ac:dyDescent="0.2">
      <c r="E333" s="28"/>
      <c r="F333" s="28"/>
      <c r="G333" s="28"/>
      <c r="H333" s="28"/>
      <c r="I333" s="28"/>
      <c r="AG333" s="27"/>
    </row>
    <row r="334" spans="5:33" x14ac:dyDescent="0.2">
      <c r="E334" s="28"/>
      <c r="F334" s="28"/>
      <c r="G334" s="28"/>
      <c r="H334" s="28"/>
      <c r="I334" s="28"/>
      <c r="AG334" s="27"/>
    </row>
    <row r="335" spans="5:33" ht="15" x14ac:dyDescent="0.25">
      <c r="E335" s="28"/>
      <c r="G335" s="28"/>
      <c r="H335" s="28"/>
      <c r="I335" s="63"/>
      <c r="AG335" s="27"/>
    </row>
    <row r="336" spans="5:33" x14ac:dyDescent="0.2">
      <c r="E336" s="28"/>
      <c r="F336" s="28"/>
      <c r="G336" s="28"/>
      <c r="H336" s="28"/>
      <c r="I336" s="28"/>
      <c r="AG336" s="27"/>
    </row>
    <row r="337" spans="5:33" ht="15" x14ac:dyDescent="0.25">
      <c r="E337" s="28"/>
      <c r="F337" s="63"/>
      <c r="G337" s="28"/>
      <c r="H337" s="28"/>
      <c r="I337" s="28"/>
      <c r="AG337" s="27"/>
    </row>
    <row r="338" spans="5:33" ht="15" x14ac:dyDescent="0.25">
      <c r="E338" s="63"/>
      <c r="F338" s="28"/>
      <c r="G338" s="63"/>
      <c r="H338" s="28"/>
      <c r="I338" s="28"/>
      <c r="AG338" s="27"/>
    </row>
    <row r="339" spans="5:33" x14ac:dyDescent="0.2">
      <c r="E339" s="28"/>
      <c r="F339" s="28"/>
      <c r="G339" s="28"/>
      <c r="H339" s="28"/>
      <c r="I339" s="28"/>
      <c r="AG339" s="27"/>
    </row>
    <row r="340" spans="5:33" x14ac:dyDescent="0.2">
      <c r="E340" s="28"/>
      <c r="F340" s="28"/>
      <c r="G340" s="28"/>
      <c r="H340" s="28"/>
      <c r="I340" s="28"/>
      <c r="AG340" s="27"/>
    </row>
    <row r="341" spans="5:33" x14ac:dyDescent="0.2">
      <c r="E341" s="28"/>
      <c r="F341" s="28"/>
      <c r="G341" s="28"/>
      <c r="H341" s="28"/>
      <c r="I341" s="28"/>
      <c r="AG341" s="27"/>
    </row>
    <row r="342" spans="5:33" x14ac:dyDescent="0.2">
      <c r="E342" s="28"/>
      <c r="F342" s="28"/>
      <c r="G342" s="28"/>
      <c r="H342" s="28"/>
      <c r="I342" s="28"/>
      <c r="AG342" s="27"/>
    </row>
    <row r="343" spans="5:33" x14ac:dyDescent="0.2">
      <c r="E343" s="28"/>
      <c r="F343" s="28"/>
      <c r="G343" s="28"/>
      <c r="H343" s="28"/>
      <c r="I343" s="28"/>
      <c r="AG343" s="27"/>
    </row>
    <row r="344" spans="5:33" x14ac:dyDescent="0.2">
      <c r="E344" s="28"/>
      <c r="F344" s="28"/>
      <c r="G344" s="28"/>
      <c r="H344" s="28"/>
      <c r="I344" s="28"/>
      <c r="AG344" s="27"/>
    </row>
    <row r="345" spans="5:33" ht="15" x14ac:dyDescent="0.25">
      <c r="E345" s="28"/>
      <c r="F345" s="28"/>
      <c r="G345" s="28"/>
      <c r="H345" s="63"/>
      <c r="I345" s="28"/>
      <c r="AG345" s="27"/>
    </row>
    <row r="346" spans="5:33" x14ac:dyDescent="0.2">
      <c r="E346" s="28"/>
      <c r="F346" s="28"/>
      <c r="G346" s="28"/>
      <c r="H346" s="28"/>
      <c r="I346" s="28"/>
      <c r="AG346" s="27"/>
    </row>
    <row r="347" spans="5:33" x14ac:dyDescent="0.2">
      <c r="E347" s="28"/>
      <c r="F347" s="28"/>
      <c r="G347" s="28"/>
      <c r="H347" s="28"/>
      <c r="I347" s="28"/>
      <c r="AG347" s="27"/>
    </row>
    <row r="348" spans="5:33" x14ac:dyDescent="0.2">
      <c r="E348" s="28"/>
      <c r="F348" s="28"/>
      <c r="G348" s="28"/>
      <c r="H348" s="28"/>
      <c r="I348" s="28"/>
      <c r="AG348" s="27"/>
    </row>
    <row r="349" spans="5:33" x14ac:dyDescent="0.2">
      <c r="E349" s="28"/>
      <c r="F349" s="28"/>
      <c r="G349" s="28"/>
      <c r="H349" s="28"/>
      <c r="I349" s="28"/>
      <c r="AG349" s="27"/>
    </row>
    <row r="350" spans="5:33" x14ac:dyDescent="0.2">
      <c r="E350" s="28"/>
      <c r="F350" s="28"/>
      <c r="G350" s="28"/>
      <c r="H350" s="28"/>
      <c r="I350" s="28"/>
      <c r="AG350" s="27"/>
    </row>
    <row r="351" spans="5:33" x14ac:dyDescent="0.2">
      <c r="E351" s="28"/>
      <c r="F351" s="28"/>
      <c r="G351" s="28"/>
      <c r="H351" s="28"/>
      <c r="I351" s="28"/>
      <c r="AG351" s="27"/>
    </row>
    <row r="352" spans="5:33" x14ac:dyDescent="0.2">
      <c r="E352" s="28"/>
      <c r="F352" s="28"/>
      <c r="G352" s="28"/>
      <c r="H352" s="28"/>
      <c r="I352" s="28"/>
      <c r="AG352" s="27"/>
    </row>
    <row r="353" spans="5:33" x14ac:dyDescent="0.2">
      <c r="E353" s="28"/>
      <c r="F353" s="28"/>
      <c r="G353" s="28"/>
      <c r="H353" s="28"/>
      <c r="I353" s="28"/>
      <c r="AG353" s="27"/>
    </row>
    <row r="354" spans="5:33" x14ac:dyDescent="0.2">
      <c r="E354" s="28"/>
      <c r="F354" s="28"/>
      <c r="G354" s="28"/>
      <c r="H354" s="28"/>
      <c r="I354" s="28"/>
      <c r="AG354" s="27"/>
    </row>
    <row r="355" spans="5:33" x14ac:dyDescent="0.2">
      <c r="E355" s="28"/>
      <c r="F355" s="28"/>
      <c r="G355" s="28"/>
      <c r="H355" s="28"/>
      <c r="I355" s="28"/>
      <c r="AG355" s="27"/>
    </row>
    <row r="356" spans="5:33" x14ac:dyDescent="0.2">
      <c r="E356" s="28"/>
      <c r="F356" s="28"/>
      <c r="G356" s="28"/>
      <c r="H356" s="28"/>
      <c r="I356" s="28"/>
      <c r="AG356" s="27"/>
    </row>
    <row r="357" spans="5:33" ht="15" x14ac:dyDescent="0.25">
      <c r="E357" s="28"/>
      <c r="F357" s="63"/>
      <c r="G357" s="28"/>
      <c r="H357" s="28"/>
      <c r="I357" s="28"/>
      <c r="AG357" s="27"/>
    </row>
    <row r="358" spans="5:33" ht="15" x14ac:dyDescent="0.25">
      <c r="E358" s="63"/>
      <c r="F358" s="28"/>
      <c r="G358" s="28"/>
      <c r="H358" s="28"/>
      <c r="I358" s="28"/>
      <c r="AG358" s="27"/>
    </row>
    <row r="359" spans="5:33" x14ac:dyDescent="0.2">
      <c r="E359" s="28"/>
      <c r="F359" s="28"/>
      <c r="G359" s="28"/>
      <c r="H359" s="28"/>
      <c r="AG359" s="27"/>
    </row>
    <row r="360" spans="5:33" x14ac:dyDescent="0.2">
      <c r="E360" s="28"/>
      <c r="F360" s="28"/>
      <c r="G360" s="28"/>
      <c r="H360" s="28"/>
      <c r="I360" s="28"/>
      <c r="AG360" s="27"/>
    </row>
    <row r="361" spans="5:33" ht="15" x14ac:dyDescent="0.25">
      <c r="E361" s="28"/>
      <c r="F361" s="28"/>
      <c r="G361" s="28"/>
      <c r="H361" s="28"/>
      <c r="I361" s="63"/>
    </row>
    <row r="362" spans="5:33" ht="15" x14ac:dyDescent="0.25">
      <c r="E362" s="28"/>
      <c r="F362" s="28"/>
      <c r="G362" s="63"/>
      <c r="H362" s="28"/>
      <c r="I362" s="28"/>
    </row>
    <row r="363" spans="5:33" x14ac:dyDescent="0.2">
      <c r="E363" s="28"/>
      <c r="F363" s="28"/>
      <c r="G363" s="28"/>
      <c r="H363" s="28"/>
      <c r="I363" s="28"/>
    </row>
    <row r="364" spans="5:33" x14ac:dyDescent="0.2">
      <c r="E364" s="28"/>
      <c r="F364" s="28"/>
      <c r="G364" s="28"/>
      <c r="H364" s="28"/>
      <c r="I364" s="28"/>
    </row>
    <row r="365" spans="5:33" x14ac:dyDescent="0.2">
      <c r="E365" s="28"/>
      <c r="F365" s="28"/>
      <c r="G365" s="28"/>
      <c r="H365" s="28"/>
      <c r="I365" s="28"/>
    </row>
    <row r="366" spans="5:33" x14ac:dyDescent="0.2">
      <c r="E366" s="28"/>
      <c r="F366" s="28"/>
      <c r="G366" s="28"/>
      <c r="H366" s="28"/>
      <c r="I366" s="28"/>
    </row>
    <row r="367" spans="5:33" x14ac:dyDescent="0.2">
      <c r="E367" s="28"/>
      <c r="F367" s="28"/>
      <c r="G367" s="28"/>
      <c r="I367" s="28"/>
    </row>
    <row r="368" spans="5:33" x14ac:dyDescent="0.2">
      <c r="E368" s="28"/>
      <c r="F368" s="28"/>
      <c r="G368" s="28"/>
      <c r="H368" s="28"/>
      <c r="I368" s="28"/>
    </row>
    <row r="369" spans="5:9" ht="15" x14ac:dyDescent="0.25">
      <c r="E369" s="28"/>
      <c r="F369" s="28"/>
      <c r="G369" s="28"/>
      <c r="H369" s="63"/>
      <c r="I369" s="28"/>
    </row>
    <row r="370" spans="5:9" x14ac:dyDescent="0.2">
      <c r="E370" s="28"/>
      <c r="F370" s="28"/>
      <c r="G370" s="28"/>
      <c r="H370" s="28"/>
      <c r="I370" s="28"/>
    </row>
    <row r="371" spans="5:9" x14ac:dyDescent="0.2">
      <c r="E371" s="28"/>
      <c r="F371" s="28"/>
      <c r="G371" s="28"/>
      <c r="H371" s="28"/>
      <c r="I371" s="28"/>
    </row>
    <row r="372" spans="5:9" x14ac:dyDescent="0.2">
      <c r="E372" s="28"/>
      <c r="F372" s="28"/>
      <c r="G372" s="28"/>
      <c r="H372" s="28"/>
      <c r="I372" s="28"/>
    </row>
    <row r="373" spans="5:9" ht="15" x14ac:dyDescent="0.25">
      <c r="E373" s="63"/>
      <c r="F373" s="28"/>
      <c r="G373" s="63"/>
      <c r="H373" s="28"/>
      <c r="I373" s="28"/>
    </row>
    <row r="374" spans="5:9" x14ac:dyDescent="0.2">
      <c r="E374" s="28"/>
      <c r="F374" s="28"/>
      <c r="G374" s="28"/>
      <c r="H374" s="28"/>
      <c r="I374" s="28"/>
    </row>
    <row r="375" spans="5:9" x14ac:dyDescent="0.2">
      <c r="E375" s="28"/>
      <c r="G375" s="28"/>
      <c r="H375" s="28"/>
      <c r="I375" s="28"/>
    </row>
    <row r="376" spans="5:9" x14ac:dyDescent="0.2">
      <c r="E376" s="28"/>
      <c r="F376" s="28"/>
      <c r="G376" s="28"/>
      <c r="H376" s="28"/>
      <c r="I376" s="28"/>
    </row>
    <row r="377" spans="5:9" ht="15" x14ac:dyDescent="0.25">
      <c r="E377" s="28"/>
      <c r="F377" s="63"/>
      <c r="G377" s="28"/>
      <c r="H377" s="28"/>
      <c r="I377" s="28"/>
    </row>
    <row r="378" spans="5:9" ht="15" x14ac:dyDescent="0.25">
      <c r="E378" s="28"/>
      <c r="F378" s="28"/>
      <c r="G378" s="28"/>
      <c r="H378" s="28"/>
      <c r="I378" s="63"/>
    </row>
    <row r="379" spans="5:9" x14ac:dyDescent="0.2">
      <c r="E379" s="28"/>
      <c r="F379" s="28"/>
      <c r="G379" s="28"/>
      <c r="H379" s="28"/>
      <c r="I379" s="28"/>
    </row>
    <row r="380" spans="5:9" x14ac:dyDescent="0.2">
      <c r="E380" s="28"/>
      <c r="F380" s="28"/>
      <c r="G380" s="28"/>
      <c r="H380" s="28"/>
      <c r="I380" s="28"/>
    </row>
    <row r="381" spans="5:9" ht="15" x14ac:dyDescent="0.25">
      <c r="E381" s="28"/>
      <c r="F381" s="28"/>
      <c r="G381" s="28"/>
      <c r="H381" s="63"/>
      <c r="I381" s="28"/>
    </row>
    <row r="382" spans="5:9" x14ac:dyDescent="0.2">
      <c r="E382" s="28"/>
      <c r="F382" s="28"/>
      <c r="G382" s="28"/>
      <c r="H382" s="28"/>
      <c r="I382" s="28"/>
    </row>
    <row r="383" spans="5:9" x14ac:dyDescent="0.2">
      <c r="E383" s="28"/>
      <c r="F383" s="28"/>
      <c r="G383" s="28"/>
      <c r="H383" s="28"/>
      <c r="I383" s="28"/>
    </row>
    <row r="384" spans="5:9" x14ac:dyDescent="0.2">
      <c r="E384" s="28"/>
      <c r="F384" s="28"/>
      <c r="G384" s="28"/>
      <c r="H384" s="28"/>
      <c r="I384" s="28"/>
    </row>
    <row r="385" spans="5:9" x14ac:dyDescent="0.2">
      <c r="E385" s="28"/>
      <c r="F385" s="28"/>
      <c r="G385" s="28"/>
      <c r="H385" s="28"/>
      <c r="I385" s="28"/>
    </row>
    <row r="386" spans="5:9" ht="15" x14ac:dyDescent="0.25">
      <c r="E386" s="28"/>
      <c r="F386" s="28"/>
      <c r="G386" s="63"/>
      <c r="H386" s="28"/>
      <c r="I386" s="28"/>
    </row>
    <row r="387" spans="5:9" x14ac:dyDescent="0.2">
      <c r="E387" s="28"/>
      <c r="F387" s="28"/>
      <c r="G387" s="28"/>
      <c r="H387" s="28"/>
      <c r="I387" s="28"/>
    </row>
    <row r="388" spans="5:9" ht="15" x14ac:dyDescent="0.25">
      <c r="E388" s="63"/>
      <c r="F388" s="63"/>
      <c r="G388" s="28"/>
      <c r="H388" s="28"/>
      <c r="I388" s="28"/>
    </row>
    <row r="389" spans="5:9" x14ac:dyDescent="0.2">
      <c r="E389" s="28"/>
      <c r="F389" s="28"/>
      <c r="G389" s="28"/>
      <c r="H389" s="28"/>
      <c r="I389" s="28"/>
    </row>
    <row r="390" spans="5:9" x14ac:dyDescent="0.2">
      <c r="E390" s="28"/>
      <c r="F390" s="28"/>
      <c r="G390" s="28"/>
      <c r="H390" s="28"/>
    </row>
    <row r="391" spans="5:9" x14ac:dyDescent="0.2">
      <c r="E391" s="28"/>
      <c r="F391" s="28"/>
      <c r="G391" s="28"/>
      <c r="H391" s="28"/>
    </row>
    <row r="392" spans="5:9" ht="15" x14ac:dyDescent="0.25">
      <c r="E392" s="28"/>
      <c r="F392" s="28"/>
      <c r="H392" s="28"/>
      <c r="I392" s="63"/>
    </row>
    <row r="393" spans="5:9" x14ac:dyDescent="0.2">
      <c r="F393" s="28"/>
      <c r="H393" s="28"/>
      <c r="I393" s="28"/>
    </row>
    <row r="394" spans="5:9" ht="15" x14ac:dyDescent="0.25">
      <c r="F394" s="28"/>
      <c r="G394" s="63"/>
      <c r="I394" s="28"/>
    </row>
    <row r="395" spans="5:9" ht="15" x14ac:dyDescent="0.25">
      <c r="E395" s="63"/>
      <c r="G395" s="28"/>
      <c r="I395" s="28"/>
    </row>
    <row r="396" spans="5:9" ht="15" x14ac:dyDescent="0.25">
      <c r="E396" s="28"/>
      <c r="G396" s="28"/>
      <c r="H396" s="63"/>
      <c r="I396" s="28"/>
    </row>
    <row r="397" spans="5:9" ht="15" x14ac:dyDescent="0.25">
      <c r="E397" s="28"/>
      <c r="F397" s="63"/>
      <c r="G397" s="28"/>
      <c r="H397" s="28"/>
      <c r="I397" s="28"/>
    </row>
    <row r="398" spans="5:9" x14ac:dyDescent="0.2">
      <c r="E398" s="28"/>
      <c r="F398" s="28"/>
      <c r="G398" s="28"/>
      <c r="H398" s="28"/>
      <c r="I398" s="28"/>
    </row>
    <row r="399" spans="5:9" x14ac:dyDescent="0.2">
      <c r="F399" s="28"/>
      <c r="H399" s="28"/>
      <c r="I399" s="28"/>
    </row>
    <row r="400" spans="5:9" x14ac:dyDescent="0.2">
      <c r="F400" s="28"/>
      <c r="H400" s="28"/>
    </row>
    <row r="402" spans="6:9" ht="15" x14ac:dyDescent="0.25">
      <c r="I402" s="63"/>
    </row>
    <row r="403" spans="6:9" ht="15" x14ac:dyDescent="0.25">
      <c r="F403" s="63"/>
      <c r="H403" s="63"/>
      <c r="I403" s="28"/>
    </row>
    <row r="404" spans="6:9" x14ac:dyDescent="0.2">
      <c r="F404" s="28"/>
      <c r="H404" s="28"/>
      <c r="I404" s="28"/>
    </row>
    <row r="405" spans="6:9" x14ac:dyDescent="0.2">
      <c r="F405" s="28"/>
      <c r="H405" s="28"/>
      <c r="I405" s="28"/>
    </row>
    <row r="406" spans="6:9" x14ac:dyDescent="0.2">
      <c r="F406" s="28"/>
      <c r="H406" s="28"/>
      <c r="I406" s="28"/>
    </row>
    <row r="407" spans="6:9" x14ac:dyDescent="0.2">
      <c r="H407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57" max="11" man="1"/>
    <brk id="91" max="11" man="1"/>
    <brk id="127" max="11" man="1"/>
    <brk id="175" max="11" man="1"/>
    <brk id="216" max="11" man="1"/>
    <brk id="255" max="11" man="1"/>
    <brk id="28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Women">
    <tabColor rgb="FF00B050"/>
  </sheetPr>
  <dimension ref="A1:AN433"/>
  <sheetViews>
    <sheetView topLeftCell="A4" workbookViewId="0">
      <pane ySplit="3" topLeftCell="A111" activePane="bottomLeft" state="frozen"/>
      <selection activeCell="A4" sqref="A4"/>
      <selection pane="bottomLeft" activeCell="P3" sqref="P3"/>
    </sheetView>
  </sheetViews>
  <sheetFormatPr defaultRowHeight="12.75" outlineLevelRow="1" outlineLevelCol="1" x14ac:dyDescent="0.2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 x14ac:dyDescent="0.2">
      <c r="Q1" s="28"/>
      <c r="R1" s="28"/>
      <c r="S1" s="29" t="s">
        <v>442</v>
      </c>
      <c r="T1" s="28" t="str">
        <f t="shared" ref="T1:Y1" si="0">IF(OR(T$6&gt;$D$5,T$6&gt;COUNT($E1:$J1)),"",LARGE($E1:$J1,T$6))</f>
        <v/>
      </c>
      <c r="U1" s="28" t="str">
        <f t="shared" si="0"/>
        <v/>
      </c>
      <c r="V1" s="28" t="str">
        <f t="shared" si="0"/>
        <v/>
      </c>
      <c r="W1" s="28" t="str">
        <f t="shared" si="0"/>
        <v/>
      </c>
      <c r="X1" s="28" t="str">
        <f t="shared" si="0"/>
        <v/>
      </c>
      <c r="Y1" s="28" t="str">
        <f t="shared" si="0"/>
        <v/>
      </c>
      <c r="Z1" s="1"/>
      <c r="AA1" s="1"/>
      <c r="AB1" s="1"/>
      <c r="AC1" s="1"/>
      <c r="AD1" s="1"/>
      <c r="AE1" s="1"/>
      <c r="AF1" s="1"/>
      <c r="AL1" s="31"/>
    </row>
    <row r="2" spans="1:40" hidden="1" outlineLevel="1" x14ac:dyDescent="0.2">
      <c r="A2" s="2" t="s">
        <v>444</v>
      </c>
      <c r="J2" s="32" t="s">
        <v>585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810</v>
      </c>
      <c r="M2" s="33"/>
      <c r="N2" s="40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28"/>
      <c r="U2" s="28"/>
      <c r="V2" s="28"/>
      <c r="W2" s="28"/>
      <c r="X2" s="28"/>
      <c r="Y2" s="28"/>
      <c r="Z2" s="32" t="s">
        <v>586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64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40" hidden="1" outlineLevel="1" x14ac:dyDescent="0.2">
      <c r="J3" s="32"/>
      <c r="K3" s="28"/>
      <c r="L3" s="28"/>
      <c r="M3" s="28"/>
      <c r="N3" s="40"/>
      <c r="O3" s="28" t="s">
        <v>448</v>
      </c>
      <c r="P3" s="41">
        <v>2</v>
      </c>
      <c r="Q3" s="42" t="s">
        <v>587</v>
      </c>
      <c r="R3" s="43" t="s">
        <v>450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1" t="s">
        <v>451</v>
      </c>
      <c r="AH3" s="3">
        <f>$D$5-1</f>
        <v>2</v>
      </c>
      <c r="AI3" s="1" t="s">
        <v>452</v>
      </c>
      <c r="AL3" s="31"/>
    </row>
    <row r="4" spans="1:40" s="15" customFormat="1" ht="38.25" customHeight="1" collapsed="1" thickBot="1" x14ac:dyDescent="0.45">
      <c r="A4" s="15" t="s">
        <v>806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5">
        <f>SUM(R6:R209)</f>
        <v>0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2" t="s">
        <v>588</v>
      </c>
      <c r="AI4" s="28"/>
      <c r="AJ4" s="28"/>
      <c r="AK4" s="28"/>
      <c r="AL4" s="46" t="s">
        <v>589</v>
      </c>
      <c r="AM4" s="28"/>
      <c r="AN4" s="28"/>
    </row>
    <row r="5" spans="1:40" x14ac:dyDescent="0.2">
      <c r="A5" s="27" t="s">
        <v>455</v>
      </c>
      <c r="B5" s="27"/>
      <c r="C5" s="27"/>
      <c r="D5" s="47">
        <v>3</v>
      </c>
      <c r="K5" s="48" t="str">
        <f>"Total is best " &amp;D5&amp;" races"</f>
        <v>Total is best 3 races</v>
      </c>
      <c r="Q5" s="27" t="s">
        <v>456</v>
      </c>
      <c r="R5" s="27"/>
      <c r="S5" s="27"/>
      <c r="T5" s="27" t="s">
        <v>457</v>
      </c>
      <c r="U5" s="27"/>
      <c r="V5" s="27"/>
      <c r="W5" s="27"/>
      <c r="X5" s="27"/>
      <c r="Y5" s="27"/>
      <c r="AB5" s="2" t="s">
        <v>458</v>
      </c>
      <c r="AE5" s="27" t="s">
        <v>459</v>
      </c>
      <c r="AH5" s="27"/>
      <c r="AI5" s="42" t="s">
        <v>590</v>
      </c>
      <c r="AJ5" s="27"/>
      <c r="AK5" s="27"/>
      <c r="AL5" s="31"/>
    </row>
    <row r="6" spans="1:40" s="27" customFormat="1" ht="33.75" x14ac:dyDescent="0.2">
      <c r="A6" s="51" t="s">
        <v>461</v>
      </c>
      <c r="B6" s="50" t="s">
        <v>462</v>
      </c>
      <c r="C6" s="27" t="s">
        <v>463</v>
      </c>
      <c r="D6" s="51" t="s">
        <v>464</v>
      </c>
      <c r="E6" s="51" t="s">
        <v>465</v>
      </c>
      <c r="F6" s="51" t="s">
        <v>466</v>
      </c>
      <c r="G6" s="51" t="s">
        <v>467</v>
      </c>
      <c r="H6" s="51" t="s">
        <v>468</v>
      </c>
      <c r="I6" s="51" t="s">
        <v>469</v>
      </c>
      <c r="J6" s="51" t="s">
        <v>470</v>
      </c>
      <c r="K6" s="51" t="s">
        <v>471</v>
      </c>
      <c r="L6" s="52" t="s">
        <v>472</v>
      </c>
      <c r="M6" s="52" t="s">
        <v>473</v>
      </c>
      <c r="N6" s="53" t="s">
        <v>474</v>
      </c>
      <c r="O6" s="20" t="s">
        <v>475</v>
      </c>
      <c r="P6" s="52" t="s">
        <v>476</v>
      </c>
      <c r="Q6" s="51"/>
      <c r="R6" s="51"/>
      <c r="S6" s="20" t="s">
        <v>478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AA6" s="54" t="s">
        <v>479</v>
      </c>
      <c r="AB6" s="22" t="s">
        <v>480</v>
      </c>
      <c r="AC6" s="22" t="s">
        <v>481</v>
      </c>
      <c r="AD6" s="22" t="s">
        <v>482</v>
      </c>
      <c r="AE6" s="54" t="s">
        <v>483</v>
      </c>
      <c r="AF6" s="54" t="s">
        <v>484</v>
      </c>
      <c r="AG6" s="22" t="s">
        <v>485</v>
      </c>
      <c r="AH6" s="22" t="s">
        <v>486</v>
      </c>
      <c r="AI6" s="22" t="s">
        <v>480</v>
      </c>
      <c r="AJ6" s="22" t="s">
        <v>481</v>
      </c>
      <c r="AK6" s="22" t="s">
        <v>482</v>
      </c>
      <c r="AL6" s="49"/>
    </row>
    <row r="7" spans="1:40" s="27" customFormat="1" x14ac:dyDescent="0.2">
      <c r="A7" s="51"/>
      <c r="B7" s="1"/>
      <c r="C7" s="27" t="s">
        <v>591</v>
      </c>
      <c r="D7" s="51"/>
      <c r="E7" s="28"/>
      <c r="F7" s="30"/>
      <c r="G7" s="30"/>
      <c r="H7" s="30"/>
      <c r="I7" s="30"/>
      <c r="J7" s="30"/>
      <c r="K7" s="28"/>
      <c r="L7" s="28"/>
      <c r="M7" s="28"/>
      <c r="N7" s="40"/>
      <c r="O7" s="28"/>
      <c r="P7" s="28"/>
      <c r="Q7" s="51" t="s">
        <v>101</v>
      </c>
      <c r="R7" s="51"/>
      <c r="S7" s="35"/>
      <c r="T7" s="51"/>
      <c r="U7" s="51"/>
      <c r="V7" s="51"/>
      <c r="W7" s="51"/>
      <c r="X7" s="51"/>
      <c r="Y7" s="51"/>
      <c r="AE7" s="55"/>
      <c r="AF7" s="55"/>
      <c r="AI7" s="39">
        <v>600</v>
      </c>
      <c r="AJ7" s="39">
        <v>598</v>
      </c>
      <c r="AK7" s="39">
        <v>593</v>
      </c>
      <c r="AL7" s="49"/>
    </row>
    <row r="8" spans="1:40" s="27" customFormat="1" x14ac:dyDescent="0.2">
      <c r="A8" s="30">
        <v>1</v>
      </c>
      <c r="B8" s="1">
        <v>1</v>
      </c>
      <c r="C8" s="1" t="s">
        <v>134</v>
      </c>
      <c r="D8" s="30" t="s">
        <v>40</v>
      </c>
      <c r="E8" s="30">
        <v>199</v>
      </c>
      <c r="F8" s="30">
        <v>198</v>
      </c>
      <c r="G8" s="30"/>
      <c r="H8" s="30"/>
      <c r="I8" s="30"/>
      <c r="J8" s="30"/>
      <c r="K8" s="33">
        <f t="shared" ref="K8:K24" si="1">IFERROR(LARGE(E8:J8,1),0)+IF($D$5&gt;=2,IFERROR(LARGE(E8:J8,2),0),0)+IF($D$5&gt;=3,IFERROR(LARGE(E8:J8,3),0),0)+IF($D$5&gt;=4,IFERROR(LARGE(E8:J8,4),0),0)+IF($D$5&gt;=5,IFERROR(LARGE(E8:J8,5),0),0)+IF($D$5&gt;=6,IFERROR(LARGE(E8:J8,6),0),0)</f>
        <v>397</v>
      </c>
      <c r="L8" s="33" t="s">
        <v>812</v>
      </c>
      <c r="M8" s="33" t="s">
        <v>102</v>
      </c>
      <c r="N8" s="40">
        <f t="shared" ref="N8:N24" si="2">K8-(ROW(K8)-ROW(K$6))/10000</f>
        <v>396.99979999999999</v>
      </c>
      <c r="O8" s="33">
        <f t="shared" ref="O8:O24" si="3">COUNT(E8:J8)</f>
        <v>2</v>
      </c>
      <c r="P8" s="33">
        <f t="shared" ref="P8:P24" ca="1" si="4">IF(AND(O8=1,OFFSET(D8,0,P$3)&gt;0),"Y",0)</f>
        <v>0</v>
      </c>
      <c r="Q8" s="34" t="s">
        <v>101</v>
      </c>
      <c r="R8" s="35">
        <f t="shared" ref="R8:R24" si="5">1-(Q8=Q7)</f>
        <v>0</v>
      </c>
      <c r="S8" s="35">
        <f t="shared" ref="S8:S24" si="6">N8+T8/1000+U8/10000+V8/100000+W8/1000000+X8/10000000+Y8/100000000</f>
        <v>397.21859999999998</v>
      </c>
      <c r="T8" s="30">
        <v>199</v>
      </c>
      <c r="U8" s="30">
        <v>198</v>
      </c>
      <c r="V8" s="30"/>
      <c r="W8" s="30"/>
      <c r="X8" s="30"/>
      <c r="Y8" s="30"/>
      <c r="AE8" s="55"/>
      <c r="AF8" s="55"/>
      <c r="AI8" s="39"/>
      <c r="AJ8" s="39"/>
      <c r="AK8" s="39"/>
      <c r="AL8" s="49"/>
    </row>
    <row r="9" spans="1:40" s="27" customFormat="1" x14ac:dyDescent="0.2">
      <c r="A9" s="30">
        <v>2</v>
      </c>
      <c r="B9" s="1">
        <v>2</v>
      </c>
      <c r="C9" s="1" t="s">
        <v>204</v>
      </c>
      <c r="D9" s="30" t="s">
        <v>24</v>
      </c>
      <c r="E9" s="30">
        <v>181</v>
      </c>
      <c r="F9" s="30">
        <v>186</v>
      </c>
      <c r="G9" s="30"/>
      <c r="H9" s="30"/>
      <c r="I9" s="30"/>
      <c r="J9" s="30"/>
      <c r="K9" s="33">
        <f t="shared" si="1"/>
        <v>367</v>
      </c>
      <c r="L9" s="33" t="s">
        <v>812</v>
      </c>
      <c r="M9" s="33" t="s">
        <v>149</v>
      </c>
      <c r="N9" s="40">
        <f t="shared" si="2"/>
        <v>366.99970000000002</v>
      </c>
      <c r="O9" s="33">
        <f t="shared" si="3"/>
        <v>2</v>
      </c>
      <c r="P9" s="33">
        <f t="shared" ca="1" si="4"/>
        <v>0</v>
      </c>
      <c r="Q9" s="34" t="s">
        <v>101</v>
      </c>
      <c r="R9" s="35">
        <f t="shared" si="5"/>
        <v>0</v>
      </c>
      <c r="S9" s="35">
        <f t="shared" si="6"/>
        <v>367.19929999999999</v>
      </c>
      <c r="T9" s="30">
        <v>181</v>
      </c>
      <c r="U9" s="30">
        <v>186</v>
      </c>
      <c r="V9" s="30"/>
      <c r="W9" s="30"/>
      <c r="X9" s="30"/>
      <c r="Y9" s="30"/>
      <c r="AE9" s="55"/>
      <c r="AF9" s="55"/>
      <c r="AI9" s="39"/>
      <c r="AJ9" s="39"/>
      <c r="AK9" s="39"/>
      <c r="AL9" s="49"/>
    </row>
    <row r="10" spans="1:40" s="27" customFormat="1" x14ac:dyDescent="0.2">
      <c r="A10" s="30">
        <v>3</v>
      </c>
      <c r="B10" s="1">
        <v>3</v>
      </c>
      <c r="C10" s="1" t="s">
        <v>232</v>
      </c>
      <c r="D10" s="30" t="s">
        <v>43</v>
      </c>
      <c r="E10" s="30">
        <v>184</v>
      </c>
      <c r="F10" s="30">
        <v>179</v>
      </c>
      <c r="G10" s="30"/>
      <c r="H10" s="30"/>
      <c r="I10" s="30"/>
      <c r="J10" s="30"/>
      <c r="K10" s="33">
        <f t="shared" si="1"/>
        <v>363</v>
      </c>
      <c r="L10" s="33" t="s">
        <v>812</v>
      </c>
      <c r="M10" s="33" t="s">
        <v>592</v>
      </c>
      <c r="N10" s="40">
        <f t="shared" si="2"/>
        <v>362.99959999999999</v>
      </c>
      <c r="O10" s="33">
        <f t="shared" si="3"/>
        <v>2</v>
      </c>
      <c r="P10" s="33">
        <f t="shared" ca="1" si="4"/>
        <v>0</v>
      </c>
      <c r="Q10" s="34" t="s">
        <v>101</v>
      </c>
      <c r="R10" s="35">
        <f t="shared" si="5"/>
        <v>0</v>
      </c>
      <c r="S10" s="35">
        <f t="shared" si="6"/>
        <v>363.20150000000001</v>
      </c>
      <c r="T10" s="30">
        <v>184</v>
      </c>
      <c r="U10" s="30">
        <v>179</v>
      </c>
      <c r="V10" s="30"/>
      <c r="W10" s="30"/>
      <c r="X10" s="30"/>
      <c r="Y10" s="30"/>
      <c r="AE10" s="55"/>
      <c r="AF10" s="55"/>
      <c r="AI10" s="39"/>
      <c r="AJ10" s="39"/>
      <c r="AK10" s="39"/>
      <c r="AL10" s="49"/>
    </row>
    <row r="11" spans="1:40" s="27" customFormat="1" x14ac:dyDescent="0.2">
      <c r="A11" s="30">
        <v>4</v>
      </c>
      <c r="B11" s="1">
        <v>4</v>
      </c>
      <c r="C11" s="1" t="s">
        <v>304</v>
      </c>
      <c r="D11" s="30" t="s">
        <v>40</v>
      </c>
      <c r="E11" s="30">
        <v>157</v>
      </c>
      <c r="F11" s="30">
        <v>157</v>
      </c>
      <c r="G11" s="30"/>
      <c r="H11" s="30"/>
      <c r="I11" s="30"/>
      <c r="J11" s="30"/>
      <c r="K11" s="33">
        <f t="shared" si="1"/>
        <v>314</v>
      </c>
      <c r="L11" s="33" t="s">
        <v>812</v>
      </c>
      <c r="M11" s="33"/>
      <c r="N11" s="40">
        <f t="shared" si="2"/>
        <v>313.99950000000001</v>
      </c>
      <c r="O11" s="33">
        <f t="shared" si="3"/>
        <v>2</v>
      </c>
      <c r="P11" s="33">
        <f t="shared" ca="1" si="4"/>
        <v>0</v>
      </c>
      <c r="Q11" s="34" t="s">
        <v>101</v>
      </c>
      <c r="R11" s="35">
        <f t="shared" si="5"/>
        <v>0</v>
      </c>
      <c r="S11" s="35">
        <f t="shared" si="6"/>
        <v>314.17219999999998</v>
      </c>
      <c r="T11" s="30">
        <v>157</v>
      </c>
      <c r="U11" s="30">
        <v>157</v>
      </c>
      <c r="V11" s="30"/>
      <c r="W11" s="30"/>
      <c r="X11" s="30"/>
      <c r="Y11" s="30"/>
      <c r="AE11" s="55"/>
      <c r="AF11" s="55"/>
      <c r="AI11" s="39"/>
      <c r="AJ11" s="39"/>
      <c r="AK11" s="39"/>
      <c r="AL11" s="49"/>
    </row>
    <row r="12" spans="1:40" s="27" customFormat="1" x14ac:dyDescent="0.2">
      <c r="A12" s="30">
        <v>5</v>
      </c>
      <c r="B12" s="1">
        <v>5</v>
      </c>
      <c r="C12" s="1" t="s">
        <v>370</v>
      </c>
      <c r="D12" s="30" t="s">
        <v>31</v>
      </c>
      <c r="E12" s="30">
        <v>145</v>
      </c>
      <c r="F12" s="30">
        <v>119</v>
      </c>
      <c r="G12" s="30"/>
      <c r="H12" s="30"/>
      <c r="I12" s="30"/>
      <c r="J12" s="30"/>
      <c r="K12" s="33">
        <f t="shared" si="1"/>
        <v>264</v>
      </c>
      <c r="L12" s="33" t="s">
        <v>812</v>
      </c>
      <c r="M12" s="33"/>
      <c r="N12" s="40">
        <f t="shared" si="2"/>
        <v>263.99939999999998</v>
      </c>
      <c r="O12" s="33">
        <f t="shared" si="3"/>
        <v>2</v>
      </c>
      <c r="P12" s="33">
        <f t="shared" ca="1" si="4"/>
        <v>0</v>
      </c>
      <c r="Q12" s="34" t="s">
        <v>101</v>
      </c>
      <c r="R12" s="35">
        <f t="shared" si="5"/>
        <v>0</v>
      </c>
      <c r="S12" s="35">
        <f t="shared" si="6"/>
        <v>264.15629999999999</v>
      </c>
      <c r="T12" s="30">
        <v>145</v>
      </c>
      <c r="U12" s="30">
        <v>119</v>
      </c>
      <c r="V12" s="30"/>
      <c r="W12" s="30"/>
      <c r="X12" s="30"/>
      <c r="Y12" s="30"/>
      <c r="AE12" s="55"/>
      <c r="AF12" s="55"/>
      <c r="AI12" s="39"/>
      <c r="AJ12" s="39"/>
      <c r="AK12" s="39"/>
      <c r="AL12" s="49"/>
    </row>
    <row r="13" spans="1:40" s="27" customFormat="1" x14ac:dyDescent="0.2">
      <c r="A13" s="30">
        <v>6</v>
      </c>
      <c r="B13" s="1">
        <v>6</v>
      </c>
      <c r="C13" s="1" t="s">
        <v>593</v>
      </c>
      <c r="D13" s="30" t="s">
        <v>81</v>
      </c>
      <c r="E13" s="30">
        <v>200</v>
      </c>
      <c r="F13" s="30"/>
      <c r="G13" s="30"/>
      <c r="H13" s="30"/>
      <c r="I13" s="30"/>
      <c r="J13" s="30"/>
      <c r="K13" s="33">
        <f t="shared" si="1"/>
        <v>200</v>
      </c>
      <c r="L13" s="33" t="s">
        <v>812</v>
      </c>
      <c r="M13" s="33"/>
      <c r="N13" s="40">
        <f t="shared" si="2"/>
        <v>199.99930000000001</v>
      </c>
      <c r="O13" s="33">
        <f t="shared" si="3"/>
        <v>1</v>
      </c>
      <c r="P13" s="33">
        <f t="shared" ca="1" si="4"/>
        <v>0</v>
      </c>
      <c r="Q13" s="34" t="s">
        <v>101</v>
      </c>
      <c r="R13" s="35">
        <f t="shared" si="5"/>
        <v>0</v>
      </c>
      <c r="S13" s="35">
        <f t="shared" si="6"/>
        <v>200.19929999999999</v>
      </c>
      <c r="T13" s="30">
        <v>200</v>
      </c>
      <c r="U13" s="30"/>
      <c r="V13" s="30"/>
      <c r="W13" s="30"/>
      <c r="X13" s="30"/>
      <c r="Y13" s="30"/>
      <c r="AE13" s="55"/>
      <c r="AF13" s="55"/>
      <c r="AI13" s="39"/>
      <c r="AJ13" s="39"/>
      <c r="AK13" s="39"/>
      <c r="AL13" s="49"/>
    </row>
    <row r="14" spans="1:40" s="27" customFormat="1" x14ac:dyDescent="0.2">
      <c r="A14" s="30">
        <v>7</v>
      </c>
      <c r="B14" s="1">
        <v>7</v>
      </c>
      <c r="C14" s="1" t="s">
        <v>100</v>
      </c>
      <c r="D14" s="30" t="s">
        <v>50</v>
      </c>
      <c r="E14" s="30"/>
      <c r="F14" s="30">
        <v>200</v>
      </c>
      <c r="G14" s="30"/>
      <c r="H14" s="30"/>
      <c r="I14" s="30"/>
      <c r="J14" s="30"/>
      <c r="K14" s="33">
        <f t="shared" si="1"/>
        <v>200</v>
      </c>
      <c r="L14" s="33" t="s">
        <v>812</v>
      </c>
      <c r="M14" s="33"/>
      <c r="N14" s="40">
        <f t="shared" si="2"/>
        <v>199.9992</v>
      </c>
      <c r="O14" s="33">
        <f t="shared" si="3"/>
        <v>1</v>
      </c>
      <c r="P14" s="33" t="str">
        <f t="shared" ca="1" si="4"/>
        <v>Y</v>
      </c>
      <c r="Q14" s="34" t="s">
        <v>101</v>
      </c>
      <c r="R14" s="35">
        <f t="shared" si="5"/>
        <v>0</v>
      </c>
      <c r="S14" s="35">
        <f t="shared" si="6"/>
        <v>200.01920000000001</v>
      </c>
      <c r="T14" s="30"/>
      <c r="U14" s="30">
        <v>200</v>
      </c>
      <c r="V14" s="30"/>
      <c r="W14" s="30"/>
      <c r="X14" s="30"/>
      <c r="Y14" s="30"/>
      <c r="AE14" s="55"/>
      <c r="AF14" s="55"/>
      <c r="AI14" s="39"/>
      <c r="AJ14" s="39"/>
      <c r="AK14" s="39"/>
      <c r="AL14" s="49"/>
    </row>
    <row r="15" spans="1:40" s="27" customFormat="1" x14ac:dyDescent="0.2">
      <c r="A15" s="30">
        <v>8</v>
      </c>
      <c r="B15" s="1">
        <v>8</v>
      </c>
      <c r="C15" s="1" t="s">
        <v>594</v>
      </c>
      <c r="D15" s="30" t="s">
        <v>50</v>
      </c>
      <c r="E15" s="30">
        <v>197</v>
      </c>
      <c r="F15" s="30"/>
      <c r="G15" s="30"/>
      <c r="H15" s="30"/>
      <c r="I15" s="30"/>
      <c r="J15" s="30"/>
      <c r="K15" s="33">
        <f t="shared" si="1"/>
        <v>197</v>
      </c>
      <c r="L15" s="33" t="s">
        <v>812</v>
      </c>
      <c r="M15" s="33"/>
      <c r="N15" s="40">
        <f t="shared" si="2"/>
        <v>196.9991</v>
      </c>
      <c r="O15" s="33">
        <f t="shared" si="3"/>
        <v>1</v>
      </c>
      <c r="P15" s="33">
        <f t="shared" ca="1" si="4"/>
        <v>0</v>
      </c>
      <c r="Q15" s="34" t="s">
        <v>101</v>
      </c>
      <c r="R15" s="35">
        <f t="shared" si="5"/>
        <v>0</v>
      </c>
      <c r="S15" s="35">
        <f t="shared" si="6"/>
        <v>197.1961</v>
      </c>
      <c r="T15" s="30">
        <v>197</v>
      </c>
      <c r="U15" s="30"/>
      <c r="V15" s="30"/>
      <c r="W15" s="30"/>
      <c r="X15" s="30"/>
      <c r="Y15" s="30"/>
      <c r="AE15" s="55"/>
      <c r="AF15" s="55"/>
      <c r="AI15" s="39"/>
      <c r="AJ15" s="39"/>
      <c r="AK15" s="39"/>
      <c r="AL15" s="49"/>
    </row>
    <row r="16" spans="1:40" s="27" customFormat="1" x14ac:dyDescent="0.2">
      <c r="A16" s="30">
        <v>9</v>
      </c>
      <c r="B16" s="1">
        <v>9</v>
      </c>
      <c r="C16" s="1" t="s">
        <v>170</v>
      </c>
      <c r="D16" s="30" t="s">
        <v>31</v>
      </c>
      <c r="E16" s="30"/>
      <c r="F16" s="30">
        <v>193</v>
      </c>
      <c r="G16" s="30"/>
      <c r="H16" s="30"/>
      <c r="I16" s="30"/>
      <c r="J16" s="30"/>
      <c r="K16" s="33">
        <f t="shared" si="1"/>
        <v>193</v>
      </c>
      <c r="L16" s="33" t="s">
        <v>812</v>
      </c>
      <c r="M16" s="33"/>
      <c r="N16" s="40">
        <f t="shared" si="2"/>
        <v>192.999</v>
      </c>
      <c r="O16" s="33">
        <f t="shared" si="3"/>
        <v>1</v>
      </c>
      <c r="P16" s="33" t="str">
        <f t="shared" ca="1" si="4"/>
        <v>Y</v>
      </c>
      <c r="Q16" s="34" t="s">
        <v>101</v>
      </c>
      <c r="R16" s="35">
        <f t="shared" si="5"/>
        <v>0</v>
      </c>
      <c r="S16" s="35">
        <f t="shared" si="6"/>
        <v>193.01829999999998</v>
      </c>
      <c r="T16" s="30"/>
      <c r="U16" s="30">
        <v>193</v>
      </c>
      <c r="V16" s="30"/>
      <c r="W16" s="30"/>
      <c r="X16" s="30"/>
      <c r="Y16" s="30"/>
      <c r="AE16" s="55"/>
      <c r="AF16" s="55"/>
      <c r="AI16" s="39"/>
      <c r="AJ16" s="39"/>
      <c r="AK16" s="39"/>
      <c r="AL16" s="49"/>
    </row>
    <row r="17" spans="1:40" s="27" customFormat="1" x14ac:dyDescent="0.2">
      <c r="A17" s="30">
        <v>10</v>
      </c>
      <c r="B17" s="1">
        <v>10</v>
      </c>
      <c r="C17" s="1" t="s">
        <v>595</v>
      </c>
      <c r="D17" s="30" t="s">
        <v>71</v>
      </c>
      <c r="E17" s="30">
        <v>183</v>
      </c>
      <c r="F17" s="30"/>
      <c r="G17" s="30"/>
      <c r="H17" s="30"/>
      <c r="I17" s="30"/>
      <c r="J17" s="30"/>
      <c r="K17" s="33">
        <f t="shared" si="1"/>
        <v>183</v>
      </c>
      <c r="L17" s="33" t="s">
        <v>812</v>
      </c>
      <c r="M17" s="33"/>
      <c r="N17" s="40">
        <f t="shared" si="2"/>
        <v>182.99889999999999</v>
      </c>
      <c r="O17" s="33">
        <f t="shared" si="3"/>
        <v>1</v>
      </c>
      <c r="P17" s="33">
        <f t="shared" ca="1" si="4"/>
        <v>0</v>
      </c>
      <c r="Q17" s="34" t="s">
        <v>101</v>
      </c>
      <c r="R17" s="35">
        <f t="shared" si="5"/>
        <v>0</v>
      </c>
      <c r="S17" s="35">
        <f t="shared" si="6"/>
        <v>183.18189999999998</v>
      </c>
      <c r="T17" s="30">
        <v>183</v>
      </c>
      <c r="U17" s="30"/>
      <c r="V17" s="30"/>
      <c r="W17" s="30"/>
      <c r="X17" s="30"/>
      <c r="Y17" s="30"/>
      <c r="AE17" s="55"/>
      <c r="AF17" s="55"/>
      <c r="AI17" s="39"/>
      <c r="AJ17" s="39"/>
      <c r="AK17" s="39"/>
      <c r="AL17" s="49"/>
    </row>
    <row r="18" spans="1:40" s="27" customFormat="1" x14ac:dyDescent="0.2">
      <c r="A18" s="30">
        <v>11</v>
      </c>
      <c r="B18" s="1">
        <v>11</v>
      </c>
      <c r="C18" s="1" t="s">
        <v>596</v>
      </c>
      <c r="D18" s="30" t="s">
        <v>31</v>
      </c>
      <c r="E18" s="30">
        <v>174</v>
      </c>
      <c r="F18" s="30"/>
      <c r="G18" s="30"/>
      <c r="H18" s="30"/>
      <c r="I18" s="30"/>
      <c r="J18" s="30"/>
      <c r="K18" s="33">
        <f t="shared" si="1"/>
        <v>174</v>
      </c>
      <c r="L18" s="33" t="s">
        <v>812</v>
      </c>
      <c r="M18" s="33"/>
      <c r="N18" s="40">
        <f t="shared" si="2"/>
        <v>173.99879999999999</v>
      </c>
      <c r="O18" s="33">
        <f t="shared" si="3"/>
        <v>1</v>
      </c>
      <c r="P18" s="33">
        <f t="shared" ca="1" si="4"/>
        <v>0</v>
      </c>
      <c r="Q18" s="34" t="s">
        <v>101</v>
      </c>
      <c r="R18" s="35">
        <f t="shared" si="5"/>
        <v>0</v>
      </c>
      <c r="S18" s="35">
        <f t="shared" si="6"/>
        <v>174.1728</v>
      </c>
      <c r="T18" s="30">
        <v>174</v>
      </c>
      <c r="U18" s="30"/>
      <c r="V18" s="30"/>
      <c r="W18" s="30"/>
      <c r="X18" s="30"/>
      <c r="Y18" s="30"/>
      <c r="AE18" s="55"/>
      <c r="AF18" s="55"/>
      <c r="AI18" s="39"/>
      <c r="AJ18" s="39"/>
      <c r="AK18" s="39"/>
      <c r="AL18" s="49"/>
    </row>
    <row r="19" spans="1:40" s="27" customFormat="1" x14ac:dyDescent="0.2">
      <c r="A19" s="30">
        <v>12</v>
      </c>
      <c r="B19" s="1">
        <v>12</v>
      </c>
      <c r="C19" s="1" t="s">
        <v>263</v>
      </c>
      <c r="D19" s="30" t="s">
        <v>43</v>
      </c>
      <c r="E19" s="30"/>
      <c r="F19" s="30">
        <v>174</v>
      </c>
      <c r="G19" s="30"/>
      <c r="H19" s="30"/>
      <c r="I19" s="30"/>
      <c r="J19" s="30"/>
      <c r="K19" s="33">
        <f t="shared" si="1"/>
        <v>174</v>
      </c>
      <c r="L19" s="33" t="s">
        <v>812</v>
      </c>
      <c r="M19" s="33"/>
      <c r="N19" s="40">
        <f t="shared" si="2"/>
        <v>173.99870000000001</v>
      </c>
      <c r="O19" s="33">
        <f t="shared" si="3"/>
        <v>1</v>
      </c>
      <c r="P19" s="33" t="str">
        <f t="shared" ca="1" si="4"/>
        <v>Y</v>
      </c>
      <c r="Q19" s="34" t="s">
        <v>101</v>
      </c>
      <c r="R19" s="35">
        <f t="shared" si="5"/>
        <v>0</v>
      </c>
      <c r="S19" s="35">
        <f t="shared" si="6"/>
        <v>174.01610000000002</v>
      </c>
      <c r="T19" s="30"/>
      <c r="U19" s="30">
        <v>174</v>
      </c>
      <c r="V19" s="30"/>
      <c r="W19" s="30"/>
      <c r="X19" s="30"/>
      <c r="Y19" s="30"/>
      <c r="AE19" s="55"/>
      <c r="AF19" s="55"/>
      <c r="AI19" s="39"/>
      <c r="AJ19" s="39"/>
      <c r="AK19" s="39"/>
      <c r="AL19" s="49"/>
    </row>
    <row r="20" spans="1:40" s="27" customFormat="1" x14ac:dyDescent="0.2">
      <c r="A20" s="30">
        <v>13</v>
      </c>
      <c r="B20" s="1">
        <v>13</v>
      </c>
      <c r="C20" s="1" t="s">
        <v>597</v>
      </c>
      <c r="D20" s="30" t="s">
        <v>31</v>
      </c>
      <c r="E20" s="30">
        <v>172</v>
      </c>
      <c r="F20" s="30"/>
      <c r="G20" s="30"/>
      <c r="H20" s="30"/>
      <c r="I20" s="30"/>
      <c r="J20" s="30"/>
      <c r="K20" s="33">
        <f t="shared" si="1"/>
        <v>172</v>
      </c>
      <c r="L20" s="33" t="s">
        <v>812</v>
      </c>
      <c r="M20" s="33"/>
      <c r="N20" s="40">
        <f t="shared" si="2"/>
        <v>171.99860000000001</v>
      </c>
      <c r="O20" s="33">
        <f t="shared" si="3"/>
        <v>1</v>
      </c>
      <c r="P20" s="33">
        <f t="shared" ca="1" si="4"/>
        <v>0</v>
      </c>
      <c r="Q20" s="34" t="s">
        <v>101</v>
      </c>
      <c r="R20" s="35">
        <f t="shared" si="5"/>
        <v>0</v>
      </c>
      <c r="S20" s="35">
        <f t="shared" si="6"/>
        <v>172.17060000000001</v>
      </c>
      <c r="T20" s="30">
        <v>172</v>
      </c>
      <c r="U20" s="30"/>
      <c r="V20" s="30"/>
      <c r="W20" s="30"/>
      <c r="X20" s="30"/>
      <c r="Y20" s="30"/>
      <c r="AE20" s="55"/>
      <c r="AF20" s="55"/>
      <c r="AI20" s="39"/>
      <c r="AJ20" s="39"/>
      <c r="AK20" s="39"/>
      <c r="AL20" s="49"/>
    </row>
    <row r="21" spans="1:40" s="27" customFormat="1" x14ac:dyDescent="0.2">
      <c r="A21" s="30">
        <v>14</v>
      </c>
      <c r="B21" s="1">
        <v>14</v>
      </c>
      <c r="C21" s="1" t="s">
        <v>308</v>
      </c>
      <c r="D21" s="30" t="s">
        <v>31</v>
      </c>
      <c r="E21" s="30"/>
      <c r="F21" s="30">
        <v>156</v>
      </c>
      <c r="G21" s="30"/>
      <c r="H21" s="30"/>
      <c r="I21" s="30"/>
      <c r="J21" s="30"/>
      <c r="K21" s="33">
        <f t="shared" si="1"/>
        <v>156</v>
      </c>
      <c r="L21" s="33" t="s">
        <v>812</v>
      </c>
      <c r="M21" s="33"/>
      <c r="N21" s="40">
        <f t="shared" si="2"/>
        <v>155.99850000000001</v>
      </c>
      <c r="O21" s="33">
        <f t="shared" si="3"/>
        <v>1</v>
      </c>
      <c r="P21" s="33" t="str">
        <f t="shared" ca="1" si="4"/>
        <v>Y</v>
      </c>
      <c r="Q21" s="34" t="s">
        <v>101</v>
      </c>
      <c r="R21" s="35">
        <f t="shared" si="5"/>
        <v>0</v>
      </c>
      <c r="S21" s="35">
        <f t="shared" si="6"/>
        <v>156.01410000000001</v>
      </c>
      <c r="T21" s="30"/>
      <c r="U21" s="30">
        <v>156</v>
      </c>
      <c r="V21" s="30"/>
      <c r="W21" s="30"/>
      <c r="X21" s="30"/>
      <c r="Y21" s="30"/>
      <c r="AE21" s="55"/>
      <c r="AF21" s="55"/>
      <c r="AI21" s="39"/>
      <c r="AJ21" s="39"/>
      <c r="AK21" s="39"/>
      <c r="AL21" s="49"/>
    </row>
    <row r="22" spans="1:40" s="27" customFormat="1" x14ac:dyDescent="0.2">
      <c r="A22" s="30">
        <v>15</v>
      </c>
      <c r="B22" s="1">
        <v>15</v>
      </c>
      <c r="C22" s="1" t="s">
        <v>323</v>
      </c>
      <c r="D22" s="30" t="s">
        <v>24</v>
      </c>
      <c r="E22" s="30"/>
      <c r="F22" s="30">
        <v>148</v>
      </c>
      <c r="G22" s="30"/>
      <c r="H22" s="30"/>
      <c r="I22" s="30"/>
      <c r="J22" s="30"/>
      <c r="K22" s="33">
        <f t="shared" si="1"/>
        <v>148</v>
      </c>
      <c r="L22" s="33" t="s">
        <v>812</v>
      </c>
      <c r="M22" s="33"/>
      <c r="N22" s="40">
        <f t="shared" si="2"/>
        <v>147.9984</v>
      </c>
      <c r="O22" s="33">
        <f t="shared" si="3"/>
        <v>1</v>
      </c>
      <c r="P22" s="33" t="str">
        <f t="shared" ca="1" si="4"/>
        <v>Y</v>
      </c>
      <c r="Q22" s="34" t="s">
        <v>101</v>
      </c>
      <c r="R22" s="35">
        <f t="shared" si="5"/>
        <v>0</v>
      </c>
      <c r="S22" s="35">
        <f t="shared" si="6"/>
        <v>148.01320000000001</v>
      </c>
      <c r="T22" s="30"/>
      <c r="U22" s="30">
        <v>148</v>
      </c>
      <c r="V22" s="30"/>
      <c r="W22" s="30"/>
      <c r="X22" s="30"/>
      <c r="Y22" s="30"/>
      <c r="AE22" s="55"/>
      <c r="AF22" s="55"/>
      <c r="AI22" s="39"/>
      <c r="AJ22" s="39"/>
      <c r="AK22" s="39"/>
      <c r="AL22" s="49"/>
    </row>
    <row r="23" spans="1:40" s="27" customFormat="1" x14ac:dyDescent="0.2">
      <c r="A23" s="30">
        <v>16</v>
      </c>
      <c r="B23" s="1">
        <v>16</v>
      </c>
      <c r="C23" s="1" t="s">
        <v>349</v>
      </c>
      <c r="D23" s="30" t="s">
        <v>31</v>
      </c>
      <c r="E23" s="30"/>
      <c r="F23" s="30">
        <v>131</v>
      </c>
      <c r="G23" s="30"/>
      <c r="H23" s="30"/>
      <c r="I23" s="30"/>
      <c r="J23" s="30"/>
      <c r="K23" s="33">
        <f t="shared" si="1"/>
        <v>131</v>
      </c>
      <c r="L23" s="33" t="s">
        <v>812</v>
      </c>
      <c r="M23" s="33"/>
      <c r="N23" s="40">
        <f t="shared" si="2"/>
        <v>130.9983</v>
      </c>
      <c r="O23" s="33">
        <f t="shared" si="3"/>
        <v>1</v>
      </c>
      <c r="P23" s="33" t="str">
        <f t="shared" ca="1" si="4"/>
        <v>Y</v>
      </c>
      <c r="Q23" s="34" t="s">
        <v>101</v>
      </c>
      <c r="R23" s="35">
        <f t="shared" si="5"/>
        <v>0</v>
      </c>
      <c r="S23" s="35">
        <f t="shared" si="6"/>
        <v>131.01140000000001</v>
      </c>
      <c r="T23" s="30"/>
      <c r="U23" s="30">
        <v>131</v>
      </c>
      <c r="V23" s="30"/>
      <c r="W23" s="30"/>
      <c r="X23" s="30"/>
      <c r="Y23" s="30"/>
      <c r="AE23" s="55"/>
      <c r="AF23" s="55"/>
      <c r="AI23" s="39"/>
      <c r="AJ23" s="39"/>
      <c r="AK23" s="39"/>
      <c r="AL23" s="49"/>
    </row>
    <row r="24" spans="1:40" s="27" customFormat="1" x14ac:dyDescent="0.2">
      <c r="A24" s="30">
        <v>17</v>
      </c>
      <c r="B24" s="1">
        <v>17</v>
      </c>
      <c r="C24" s="1" t="s">
        <v>418</v>
      </c>
      <c r="D24" s="30" t="s">
        <v>50</v>
      </c>
      <c r="E24" s="30"/>
      <c r="F24" s="30">
        <v>89</v>
      </c>
      <c r="G24" s="30"/>
      <c r="H24" s="30"/>
      <c r="I24" s="30"/>
      <c r="J24" s="30"/>
      <c r="K24" s="33">
        <f t="shared" si="1"/>
        <v>89</v>
      </c>
      <c r="L24" s="33" t="s">
        <v>812</v>
      </c>
      <c r="M24" s="33"/>
      <c r="N24" s="40">
        <f t="shared" si="2"/>
        <v>88.998199999999997</v>
      </c>
      <c r="O24" s="33">
        <f t="shared" si="3"/>
        <v>1</v>
      </c>
      <c r="P24" s="33" t="str">
        <f t="shared" ca="1" si="4"/>
        <v>Y</v>
      </c>
      <c r="Q24" s="34" t="s">
        <v>101</v>
      </c>
      <c r="R24" s="35">
        <f t="shared" si="5"/>
        <v>0</v>
      </c>
      <c r="S24" s="35">
        <f t="shared" si="6"/>
        <v>89.007099999999994</v>
      </c>
      <c r="T24" s="30"/>
      <c r="U24" s="30">
        <v>89</v>
      </c>
      <c r="V24" s="30"/>
      <c r="W24" s="30"/>
      <c r="X24" s="30"/>
      <c r="Y24" s="30"/>
      <c r="AE24" s="55"/>
      <c r="AF24" s="55"/>
      <c r="AI24" s="39"/>
      <c r="AJ24" s="39"/>
      <c r="AK24" s="39"/>
      <c r="AL24" s="49"/>
    </row>
    <row r="25" spans="1:40" ht="5.0999999999999996" customHeight="1" x14ac:dyDescent="0.2">
      <c r="A25" s="28"/>
      <c r="B25" s="28"/>
      <c r="D25" s="51"/>
      <c r="E25" s="28"/>
      <c r="F25" s="30"/>
      <c r="G25" s="30"/>
      <c r="H25" s="30"/>
      <c r="I25" s="30"/>
      <c r="J25" s="30"/>
      <c r="K25" s="33"/>
      <c r="L25" s="28"/>
      <c r="M25" s="28"/>
      <c r="N25" s="40"/>
      <c r="O25" s="28"/>
      <c r="P25" s="28"/>
      <c r="R25" s="56"/>
      <c r="S25" s="35"/>
      <c r="T25" s="51"/>
      <c r="U25" s="51"/>
      <c r="V25" s="51"/>
      <c r="W25" s="51"/>
      <c r="X25" s="51"/>
      <c r="Y25" s="51"/>
      <c r="AE25" s="60"/>
      <c r="AF25" s="60"/>
      <c r="AH25" s="27"/>
      <c r="AI25" s="39"/>
      <c r="AJ25" s="39"/>
      <c r="AK25" s="39"/>
      <c r="AL25" s="31"/>
      <c r="AM25" s="27"/>
      <c r="AN25" s="1"/>
    </row>
    <row r="26" spans="1:40" x14ac:dyDescent="0.2">
      <c r="A26" s="28"/>
      <c r="B26" s="28"/>
      <c r="D26" s="28"/>
      <c r="E26" s="28"/>
      <c r="F26" s="30"/>
      <c r="G26" s="30"/>
      <c r="H26" s="30"/>
      <c r="I26" s="30"/>
      <c r="J26" s="30"/>
      <c r="K26" s="33"/>
      <c r="L26" s="28"/>
      <c r="M26" s="28"/>
      <c r="N26" s="40"/>
      <c r="O26" s="28"/>
      <c r="P26" s="28"/>
      <c r="R26" s="56"/>
      <c r="S26" s="35"/>
      <c r="T26" s="51"/>
      <c r="U26" s="51"/>
      <c r="V26" s="51"/>
      <c r="W26" s="51"/>
      <c r="X26" s="51"/>
      <c r="Y26" s="51"/>
      <c r="AE26" s="60"/>
      <c r="AF26" s="60"/>
      <c r="AH26" s="27"/>
      <c r="AI26" s="39"/>
      <c r="AJ26" s="39"/>
      <c r="AK26" s="39"/>
      <c r="AL26" s="31"/>
      <c r="AM26" s="27"/>
      <c r="AN26" s="1"/>
    </row>
    <row r="27" spans="1:40" x14ac:dyDescent="0.2">
      <c r="C27" s="27" t="s">
        <v>148</v>
      </c>
      <c r="D27" s="28"/>
      <c r="E27" s="28"/>
      <c r="F27" s="30"/>
      <c r="G27" s="30"/>
      <c r="H27" s="30"/>
      <c r="I27" s="30"/>
      <c r="J27" s="30"/>
      <c r="K27" s="33"/>
      <c r="L27" s="28"/>
      <c r="M27" s="28"/>
      <c r="N27" s="40"/>
      <c r="O27" s="28"/>
      <c r="P27" s="28"/>
      <c r="Q27" s="51" t="str">
        <f>C27</f>
        <v>F35</v>
      </c>
      <c r="R27" s="56"/>
      <c r="S27" s="35"/>
      <c r="T27" s="51"/>
      <c r="U27" s="51"/>
      <c r="V27" s="51"/>
      <c r="W27" s="51"/>
      <c r="X27" s="51"/>
      <c r="Y27" s="51"/>
      <c r="AE27" s="60"/>
      <c r="AF27" s="60"/>
      <c r="AH27" s="27"/>
      <c r="AI27" s="39">
        <v>590</v>
      </c>
      <c r="AJ27" s="39">
        <v>573</v>
      </c>
      <c r="AK27" s="39">
        <v>562</v>
      </c>
      <c r="AL27" s="31"/>
      <c r="AM27" s="27"/>
      <c r="AN27" s="1"/>
    </row>
    <row r="28" spans="1:40" x14ac:dyDescent="0.2">
      <c r="A28" s="1">
        <v>1</v>
      </c>
      <c r="B28" s="1">
        <v>1</v>
      </c>
      <c r="C28" s="1" t="s">
        <v>147</v>
      </c>
      <c r="D28" s="30" t="s">
        <v>40</v>
      </c>
      <c r="E28" s="30">
        <v>196</v>
      </c>
      <c r="F28" s="30">
        <v>197</v>
      </c>
      <c r="G28" s="30"/>
      <c r="H28" s="30"/>
      <c r="I28" s="30"/>
      <c r="J28" s="30"/>
      <c r="K28" s="33">
        <f t="shared" ref="K28:K45" si="7">IFERROR(LARGE(E28:J28,1),0)+IF($D$5&gt;=2,IFERROR(LARGE(E28:J28,2),0),0)+IF($D$5&gt;=3,IFERROR(LARGE(E28:J28,3),0),0)+IF($D$5&gt;=4,IFERROR(LARGE(E28:J28,4),0),0)+IF($D$5&gt;=5,IFERROR(LARGE(E28:J28,5),0),0)+IF($D$5&gt;=6,IFERROR(LARGE(E28:J28,6),0),0)</f>
        <v>393</v>
      </c>
      <c r="L28" s="33" t="s">
        <v>812</v>
      </c>
      <c r="M28" s="33" t="s">
        <v>598</v>
      </c>
      <c r="N28" s="40">
        <f t="shared" ref="N28:N45" si="8">K28-(ROW(K28)-ROW(K$6))/10000</f>
        <v>392.99779999999998</v>
      </c>
      <c r="O28" s="33">
        <f t="shared" ref="O28:O45" si="9">COUNT(E28:J28)</f>
        <v>2</v>
      </c>
      <c r="P28" s="33">
        <f t="shared" ref="P28:P45" ca="1" si="10">IF(AND(O28=1,OFFSET(D28,0,P$3)&gt;0),"Y",0)</f>
        <v>0</v>
      </c>
      <c r="Q28" s="34" t="s">
        <v>148</v>
      </c>
      <c r="R28" s="35">
        <f t="shared" ref="R28:R45" si="11">1-(Q28=Q27)</f>
        <v>0</v>
      </c>
      <c r="S28" s="35">
        <f t="shared" ref="S28:S45" si="12">N28+T28/1000+U28/10000+V28/100000+W28/1000000+X28/10000000+Y28/100000000</f>
        <v>393.21350000000001</v>
      </c>
      <c r="T28" s="30">
        <v>196</v>
      </c>
      <c r="U28" s="30">
        <v>197</v>
      </c>
      <c r="V28" s="30"/>
      <c r="W28" s="30"/>
      <c r="X28" s="30"/>
      <c r="Y28" s="30"/>
      <c r="AE28" s="60"/>
      <c r="AF28" s="60"/>
      <c r="AH28" s="27"/>
      <c r="AI28" s="39"/>
      <c r="AJ28" s="39"/>
      <c r="AK28" s="39"/>
      <c r="AL28" s="31"/>
      <c r="AM28" s="27"/>
      <c r="AN28" s="1"/>
    </row>
    <row r="29" spans="1:40" x14ac:dyDescent="0.2">
      <c r="A29" s="1">
        <v>2</v>
      </c>
      <c r="B29" s="1">
        <v>2</v>
      </c>
      <c r="C29" s="1" t="s">
        <v>161</v>
      </c>
      <c r="D29" s="30" t="s">
        <v>163</v>
      </c>
      <c r="E29" s="30">
        <v>194</v>
      </c>
      <c r="F29" s="30">
        <v>195</v>
      </c>
      <c r="G29" s="30"/>
      <c r="H29" s="30"/>
      <c r="I29" s="30"/>
      <c r="J29" s="30"/>
      <c r="K29" s="33">
        <f t="shared" si="7"/>
        <v>389</v>
      </c>
      <c r="L29" s="33" t="s">
        <v>812</v>
      </c>
      <c r="M29" s="33" t="s">
        <v>599</v>
      </c>
      <c r="N29" s="40">
        <f t="shared" si="8"/>
        <v>388.99770000000001</v>
      </c>
      <c r="O29" s="33">
        <f t="shared" si="9"/>
        <v>2</v>
      </c>
      <c r="P29" s="33">
        <f t="shared" ca="1" si="10"/>
        <v>0</v>
      </c>
      <c r="Q29" s="34" t="s">
        <v>148</v>
      </c>
      <c r="R29" s="35">
        <f t="shared" si="11"/>
        <v>0</v>
      </c>
      <c r="S29" s="35">
        <f t="shared" si="12"/>
        <v>389.21120000000002</v>
      </c>
      <c r="T29" s="30">
        <v>194</v>
      </c>
      <c r="U29" s="30">
        <v>195</v>
      </c>
      <c r="V29" s="30"/>
      <c r="W29" s="30"/>
      <c r="X29" s="30"/>
      <c r="Y29" s="30"/>
      <c r="AE29" s="60"/>
      <c r="AF29" s="60"/>
      <c r="AH29" s="27"/>
      <c r="AI29" s="39"/>
      <c r="AJ29" s="39"/>
      <c r="AK29" s="39"/>
      <c r="AL29" s="31"/>
      <c r="AM29" s="27"/>
      <c r="AN29" s="1"/>
    </row>
    <row r="30" spans="1:40" x14ac:dyDescent="0.2">
      <c r="A30" s="1">
        <v>3</v>
      </c>
      <c r="B30" s="1">
        <v>3</v>
      </c>
      <c r="C30" s="1" t="s">
        <v>222</v>
      </c>
      <c r="D30" s="30" t="s">
        <v>71</v>
      </c>
      <c r="E30" s="30">
        <v>185</v>
      </c>
      <c r="F30" s="30">
        <v>181</v>
      </c>
      <c r="G30" s="30"/>
      <c r="H30" s="30"/>
      <c r="I30" s="30"/>
      <c r="J30" s="30"/>
      <c r="K30" s="33">
        <f t="shared" si="7"/>
        <v>366</v>
      </c>
      <c r="L30" s="33" t="s">
        <v>812</v>
      </c>
      <c r="M30" s="33" t="s">
        <v>600</v>
      </c>
      <c r="N30" s="40">
        <f t="shared" si="8"/>
        <v>365.99759999999998</v>
      </c>
      <c r="O30" s="33">
        <f t="shared" si="9"/>
        <v>2</v>
      </c>
      <c r="P30" s="33">
        <f t="shared" ca="1" si="10"/>
        <v>0</v>
      </c>
      <c r="Q30" s="34" t="s">
        <v>148</v>
      </c>
      <c r="R30" s="35">
        <f t="shared" si="11"/>
        <v>0</v>
      </c>
      <c r="S30" s="35">
        <f t="shared" si="12"/>
        <v>366.20069999999998</v>
      </c>
      <c r="T30" s="30">
        <v>185</v>
      </c>
      <c r="U30" s="30">
        <v>181</v>
      </c>
      <c r="V30" s="30"/>
      <c r="W30" s="30"/>
      <c r="X30" s="30"/>
      <c r="Y30" s="30"/>
      <c r="AE30" s="60"/>
      <c r="AF30" s="60"/>
      <c r="AH30" s="27"/>
      <c r="AI30" s="39"/>
      <c r="AJ30" s="39"/>
      <c r="AK30" s="39"/>
      <c r="AL30" s="31"/>
      <c r="AM30" s="27"/>
      <c r="AN30" s="1"/>
    </row>
    <row r="31" spans="1:40" x14ac:dyDescent="0.2">
      <c r="A31" s="1">
        <v>4</v>
      </c>
      <c r="B31" s="1">
        <v>4</v>
      </c>
      <c r="C31" s="1" t="s">
        <v>225</v>
      </c>
      <c r="D31" s="30" t="s">
        <v>40</v>
      </c>
      <c r="E31" s="30">
        <v>179</v>
      </c>
      <c r="F31" s="30">
        <v>180</v>
      </c>
      <c r="G31" s="30"/>
      <c r="H31" s="30"/>
      <c r="I31" s="30"/>
      <c r="J31" s="30"/>
      <c r="K31" s="33">
        <f t="shared" si="7"/>
        <v>359</v>
      </c>
      <c r="L31" s="33" t="s">
        <v>812</v>
      </c>
      <c r="M31" s="33"/>
      <c r="N31" s="40">
        <f t="shared" si="8"/>
        <v>358.9975</v>
      </c>
      <c r="O31" s="33">
        <f t="shared" si="9"/>
        <v>2</v>
      </c>
      <c r="P31" s="33">
        <f t="shared" ca="1" si="10"/>
        <v>0</v>
      </c>
      <c r="Q31" s="34" t="s">
        <v>148</v>
      </c>
      <c r="R31" s="35">
        <f t="shared" si="11"/>
        <v>0</v>
      </c>
      <c r="S31" s="35">
        <f t="shared" si="12"/>
        <v>359.19449999999995</v>
      </c>
      <c r="T31" s="30">
        <v>179</v>
      </c>
      <c r="U31" s="30">
        <v>180</v>
      </c>
      <c r="V31" s="30"/>
      <c r="W31" s="30"/>
      <c r="X31" s="30"/>
      <c r="Y31" s="30"/>
      <c r="AE31" s="60"/>
      <c r="AF31" s="60"/>
      <c r="AH31" s="27"/>
      <c r="AI31" s="39"/>
      <c r="AJ31" s="39"/>
      <c r="AK31" s="39"/>
      <c r="AL31" s="31"/>
      <c r="AM31" s="27"/>
      <c r="AN31" s="1"/>
    </row>
    <row r="32" spans="1:40" x14ac:dyDescent="0.2">
      <c r="A32" s="1">
        <v>5</v>
      </c>
      <c r="B32" s="1">
        <v>5</v>
      </c>
      <c r="C32" s="1" t="s">
        <v>217</v>
      </c>
      <c r="D32" s="30" t="s">
        <v>90</v>
      </c>
      <c r="E32" s="30">
        <v>162</v>
      </c>
      <c r="F32" s="30">
        <v>182</v>
      </c>
      <c r="G32" s="30"/>
      <c r="H32" s="30"/>
      <c r="I32" s="30"/>
      <c r="J32" s="30"/>
      <c r="K32" s="33">
        <f t="shared" si="7"/>
        <v>344</v>
      </c>
      <c r="L32" s="33" t="s">
        <v>812</v>
      </c>
      <c r="M32" s="33"/>
      <c r="N32" s="40">
        <f t="shared" si="8"/>
        <v>343.99740000000003</v>
      </c>
      <c r="O32" s="33">
        <f t="shared" si="9"/>
        <v>2</v>
      </c>
      <c r="P32" s="33">
        <f t="shared" ca="1" si="10"/>
        <v>0</v>
      </c>
      <c r="Q32" s="34" t="s">
        <v>148</v>
      </c>
      <c r="R32" s="35">
        <f t="shared" si="11"/>
        <v>0</v>
      </c>
      <c r="S32" s="35">
        <f t="shared" si="12"/>
        <v>344.17759999999998</v>
      </c>
      <c r="T32" s="30">
        <v>162</v>
      </c>
      <c r="U32" s="30">
        <v>182</v>
      </c>
      <c r="V32" s="30"/>
      <c r="W32" s="30"/>
      <c r="X32" s="30"/>
      <c r="Y32" s="30"/>
      <c r="AE32" s="60"/>
      <c r="AF32" s="60"/>
      <c r="AH32" s="27"/>
      <c r="AI32" s="39"/>
      <c r="AJ32" s="39"/>
      <c r="AK32" s="39"/>
      <c r="AL32" s="31"/>
      <c r="AM32" s="27"/>
      <c r="AN32" s="1"/>
    </row>
    <row r="33" spans="1:40" x14ac:dyDescent="0.2">
      <c r="A33" s="1">
        <v>6</v>
      </c>
      <c r="B33" s="1">
        <v>6</v>
      </c>
      <c r="C33" s="1" t="s">
        <v>283</v>
      </c>
      <c r="D33" s="30" t="s">
        <v>19</v>
      </c>
      <c r="E33" s="30">
        <v>161</v>
      </c>
      <c r="F33" s="30">
        <v>167</v>
      </c>
      <c r="G33" s="30"/>
      <c r="H33" s="30"/>
      <c r="I33" s="30"/>
      <c r="J33" s="30"/>
      <c r="K33" s="33">
        <f t="shared" si="7"/>
        <v>328</v>
      </c>
      <c r="L33" s="33" t="s">
        <v>812</v>
      </c>
      <c r="M33" s="33"/>
      <c r="N33" s="40">
        <f t="shared" si="8"/>
        <v>327.9973</v>
      </c>
      <c r="O33" s="33">
        <f t="shared" si="9"/>
        <v>2</v>
      </c>
      <c r="P33" s="33">
        <f t="shared" ca="1" si="10"/>
        <v>0</v>
      </c>
      <c r="Q33" s="34" t="s">
        <v>148</v>
      </c>
      <c r="R33" s="35">
        <f t="shared" si="11"/>
        <v>0</v>
      </c>
      <c r="S33" s="35">
        <f t="shared" si="12"/>
        <v>328.17500000000001</v>
      </c>
      <c r="T33" s="30">
        <v>161</v>
      </c>
      <c r="U33" s="30">
        <v>167</v>
      </c>
      <c r="V33" s="30"/>
      <c r="W33" s="30"/>
      <c r="X33" s="30"/>
      <c r="Y33" s="30"/>
      <c r="AE33" s="60"/>
      <c r="AF33" s="60"/>
      <c r="AH33" s="27"/>
      <c r="AI33" s="39"/>
      <c r="AJ33" s="39"/>
      <c r="AK33" s="39"/>
      <c r="AL33" s="31"/>
      <c r="AM33" s="27"/>
      <c r="AN33" s="1"/>
    </row>
    <row r="34" spans="1:40" x14ac:dyDescent="0.2">
      <c r="A34" s="1">
        <v>7</v>
      </c>
      <c r="B34" s="1">
        <v>7</v>
      </c>
      <c r="C34" s="1" t="s">
        <v>337</v>
      </c>
      <c r="D34" s="30" t="s">
        <v>244</v>
      </c>
      <c r="E34" s="30">
        <v>126</v>
      </c>
      <c r="F34" s="30">
        <v>141</v>
      </c>
      <c r="G34" s="30"/>
      <c r="H34" s="30"/>
      <c r="I34" s="30"/>
      <c r="J34" s="30"/>
      <c r="K34" s="33">
        <f t="shared" si="7"/>
        <v>267</v>
      </c>
      <c r="L34" s="33" t="s">
        <v>812</v>
      </c>
      <c r="M34" s="33"/>
      <c r="N34" s="40">
        <f t="shared" si="8"/>
        <v>266.99720000000002</v>
      </c>
      <c r="O34" s="33">
        <f t="shared" si="9"/>
        <v>2</v>
      </c>
      <c r="P34" s="33">
        <f t="shared" ca="1" si="10"/>
        <v>0</v>
      </c>
      <c r="Q34" s="34" t="s">
        <v>148</v>
      </c>
      <c r="R34" s="35">
        <f t="shared" si="11"/>
        <v>0</v>
      </c>
      <c r="S34" s="35">
        <f t="shared" si="12"/>
        <v>267.13729999999998</v>
      </c>
      <c r="T34" s="30">
        <v>126</v>
      </c>
      <c r="U34" s="30">
        <v>141</v>
      </c>
      <c r="V34" s="30"/>
      <c r="W34" s="30"/>
      <c r="X34" s="30"/>
      <c r="Y34" s="30"/>
      <c r="AE34" s="60"/>
      <c r="AF34" s="60"/>
      <c r="AH34" s="27"/>
      <c r="AI34" s="39"/>
      <c r="AJ34" s="39"/>
      <c r="AK34" s="39"/>
      <c r="AL34" s="31"/>
      <c r="AM34" s="27"/>
      <c r="AN34" s="1"/>
    </row>
    <row r="35" spans="1:40" x14ac:dyDescent="0.2">
      <c r="A35" s="1">
        <v>8</v>
      </c>
      <c r="B35" s="1">
        <v>8</v>
      </c>
      <c r="C35" s="1" t="s">
        <v>346</v>
      </c>
      <c r="D35" s="30" t="s">
        <v>71</v>
      </c>
      <c r="E35" s="30">
        <v>131</v>
      </c>
      <c r="F35" s="30">
        <v>134</v>
      </c>
      <c r="G35" s="30"/>
      <c r="H35" s="30"/>
      <c r="I35" s="30"/>
      <c r="J35" s="30"/>
      <c r="K35" s="33">
        <f t="shared" si="7"/>
        <v>265</v>
      </c>
      <c r="L35" s="33" t="s">
        <v>812</v>
      </c>
      <c r="M35" s="33"/>
      <c r="N35" s="40">
        <f t="shared" si="8"/>
        <v>264.99709999999999</v>
      </c>
      <c r="O35" s="33">
        <f t="shared" si="9"/>
        <v>2</v>
      </c>
      <c r="P35" s="33">
        <f t="shared" ca="1" si="10"/>
        <v>0</v>
      </c>
      <c r="Q35" s="34" t="s">
        <v>148</v>
      </c>
      <c r="R35" s="35">
        <f t="shared" si="11"/>
        <v>0</v>
      </c>
      <c r="S35" s="35">
        <f t="shared" si="12"/>
        <v>265.14149999999995</v>
      </c>
      <c r="T35" s="30">
        <v>131</v>
      </c>
      <c r="U35" s="30">
        <v>134</v>
      </c>
      <c r="V35" s="30"/>
      <c r="W35" s="30"/>
      <c r="X35" s="30"/>
      <c r="Y35" s="30"/>
      <c r="AE35" s="60"/>
      <c r="AF35" s="60"/>
      <c r="AH35" s="27"/>
      <c r="AI35" s="39"/>
      <c r="AJ35" s="39"/>
      <c r="AK35" s="39"/>
      <c r="AL35" s="31"/>
      <c r="AM35" s="27"/>
      <c r="AN35" s="1"/>
    </row>
    <row r="36" spans="1:40" x14ac:dyDescent="0.2">
      <c r="A36" s="1">
        <v>9</v>
      </c>
      <c r="B36" s="1">
        <v>9</v>
      </c>
      <c r="C36" s="1" t="s">
        <v>382</v>
      </c>
      <c r="D36" s="30" t="s">
        <v>77</v>
      </c>
      <c r="E36" s="30">
        <v>124</v>
      </c>
      <c r="F36" s="30">
        <v>111</v>
      </c>
      <c r="G36" s="30"/>
      <c r="H36" s="30"/>
      <c r="I36" s="30"/>
      <c r="J36" s="30"/>
      <c r="K36" s="33">
        <f t="shared" si="7"/>
        <v>235</v>
      </c>
      <c r="L36" s="33" t="s">
        <v>812</v>
      </c>
      <c r="M36" s="33"/>
      <c r="N36" s="40">
        <f t="shared" si="8"/>
        <v>234.99700000000001</v>
      </c>
      <c r="O36" s="33">
        <f t="shared" si="9"/>
        <v>2</v>
      </c>
      <c r="P36" s="33">
        <f t="shared" ca="1" si="10"/>
        <v>0</v>
      </c>
      <c r="Q36" s="34" t="s">
        <v>148</v>
      </c>
      <c r="R36" s="35">
        <f t="shared" si="11"/>
        <v>0</v>
      </c>
      <c r="S36" s="35">
        <f t="shared" si="12"/>
        <v>235.13210000000001</v>
      </c>
      <c r="T36" s="30">
        <v>124</v>
      </c>
      <c r="U36" s="30">
        <v>111</v>
      </c>
      <c r="V36" s="30"/>
      <c r="W36" s="30"/>
      <c r="X36" s="30"/>
      <c r="Y36" s="30"/>
      <c r="AE36" s="60"/>
      <c r="AF36" s="60"/>
      <c r="AH36" s="27"/>
      <c r="AI36" s="39"/>
      <c r="AJ36" s="39"/>
      <c r="AK36" s="39"/>
      <c r="AL36" s="31"/>
      <c r="AM36" s="27"/>
      <c r="AN36" s="1"/>
    </row>
    <row r="37" spans="1:40" x14ac:dyDescent="0.2">
      <c r="A37" s="1">
        <v>10</v>
      </c>
      <c r="B37" s="1">
        <v>10</v>
      </c>
      <c r="C37" s="1" t="s">
        <v>250</v>
      </c>
      <c r="D37" s="30" t="s">
        <v>24</v>
      </c>
      <c r="E37" s="30"/>
      <c r="F37" s="30">
        <v>178</v>
      </c>
      <c r="G37" s="30"/>
      <c r="H37" s="30"/>
      <c r="I37" s="30"/>
      <c r="J37" s="30"/>
      <c r="K37" s="33">
        <f t="shared" si="7"/>
        <v>178</v>
      </c>
      <c r="L37" s="33" t="s">
        <v>812</v>
      </c>
      <c r="M37" s="33"/>
      <c r="N37" s="40">
        <f t="shared" si="8"/>
        <v>177.99690000000001</v>
      </c>
      <c r="O37" s="33">
        <f t="shared" si="9"/>
        <v>1</v>
      </c>
      <c r="P37" s="33" t="str">
        <f t="shared" ca="1" si="10"/>
        <v>Y</v>
      </c>
      <c r="Q37" s="34" t="s">
        <v>148</v>
      </c>
      <c r="R37" s="35">
        <f t="shared" si="11"/>
        <v>0</v>
      </c>
      <c r="S37" s="35">
        <f t="shared" si="12"/>
        <v>178.0147</v>
      </c>
      <c r="T37" s="30"/>
      <c r="U37" s="30">
        <v>178</v>
      </c>
      <c r="V37" s="30"/>
      <c r="W37" s="30"/>
      <c r="X37" s="30"/>
      <c r="Y37" s="30"/>
      <c r="AE37" s="60"/>
      <c r="AF37" s="60"/>
      <c r="AH37" s="27"/>
      <c r="AI37" s="39"/>
      <c r="AJ37" s="39"/>
      <c r="AK37" s="39"/>
      <c r="AL37" s="31"/>
      <c r="AM37" s="27"/>
      <c r="AN37" s="1"/>
    </row>
    <row r="38" spans="1:40" x14ac:dyDescent="0.2">
      <c r="A38" s="1">
        <v>11</v>
      </c>
      <c r="B38" s="1">
        <v>11</v>
      </c>
      <c r="C38" s="1" t="s">
        <v>424</v>
      </c>
      <c r="D38" s="30" t="s">
        <v>71</v>
      </c>
      <c r="E38" s="30">
        <v>94</v>
      </c>
      <c r="F38" s="30">
        <v>83</v>
      </c>
      <c r="G38" s="30"/>
      <c r="H38" s="30"/>
      <c r="I38" s="30"/>
      <c r="J38" s="30"/>
      <c r="K38" s="33">
        <f t="shared" si="7"/>
        <v>177</v>
      </c>
      <c r="L38" s="33" t="s">
        <v>812</v>
      </c>
      <c r="M38" s="33"/>
      <c r="N38" s="40">
        <f t="shared" si="8"/>
        <v>176.99680000000001</v>
      </c>
      <c r="O38" s="33">
        <f t="shared" si="9"/>
        <v>2</v>
      </c>
      <c r="P38" s="33">
        <f t="shared" ca="1" si="10"/>
        <v>0</v>
      </c>
      <c r="Q38" s="34" t="s">
        <v>148</v>
      </c>
      <c r="R38" s="35">
        <f t="shared" si="11"/>
        <v>0</v>
      </c>
      <c r="S38" s="35">
        <f t="shared" si="12"/>
        <v>177.09909999999999</v>
      </c>
      <c r="T38" s="30">
        <v>94</v>
      </c>
      <c r="U38" s="30">
        <v>83</v>
      </c>
      <c r="V38" s="30"/>
      <c r="W38" s="30"/>
      <c r="X38" s="30"/>
      <c r="Y38" s="30"/>
      <c r="AE38" s="60"/>
      <c r="AF38" s="60"/>
      <c r="AH38" s="27"/>
      <c r="AI38" s="39"/>
      <c r="AJ38" s="39"/>
      <c r="AK38" s="39"/>
      <c r="AL38" s="31"/>
      <c r="AM38" s="27"/>
      <c r="AN38" s="1"/>
    </row>
    <row r="39" spans="1:40" x14ac:dyDescent="0.2">
      <c r="A39" s="1">
        <v>12</v>
      </c>
      <c r="B39" s="1">
        <v>12</v>
      </c>
      <c r="C39" s="1" t="s">
        <v>255</v>
      </c>
      <c r="D39" s="30" t="s">
        <v>127</v>
      </c>
      <c r="E39" s="30"/>
      <c r="F39" s="30">
        <v>176</v>
      </c>
      <c r="G39" s="30"/>
      <c r="H39" s="30"/>
      <c r="I39" s="30"/>
      <c r="J39" s="30"/>
      <c r="K39" s="33">
        <f t="shared" si="7"/>
        <v>176</v>
      </c>
      <c r="L39" s="33" t="s">
        <v>812</v>
      </c>
      <c r="M39" s="33"/>
      <c r="N39" s="40">
        <f t="shared" si="8"/>
        <v>175.9967</v>
      </c>
      <c r="O39" s="33">
        <f t="shared" si="9"/>
        <v>1</v>
      </c>
      <c r="P39" s="33" t="str">
        <f t="shared" ca="1" si="10"/>
        <v>Y</v>
      </c>
      <c r="Q39" s="34" t="s">
        <v>148</v>
      </c>
      <c r="R39" s="35">
        <f t="shared" si="11"/>
        <v>0</v>
      </c>
      <c r="S39" s="35">
        <f t="shared" si="12"/>
        <v>176.01429999999999</v>
      </c>
      <c r="T39" s="30"/>
      <c r="U39" s="30">
        <v>176</v>
      </c>
      <c r="V39" s="30"/>
      <c r="W39" s="30"/>
      <c r="X39" s="30"/>
      <c r="Y39" s="30"/>
      <c r="AE39" s="60"/>
      <c r="AF39" s="60"/>
      <c r="AH39" s="27"/>
      <c r="AI39" s="39"/>
      <c r="AJ39" s="39"/>
      <c r="AK39" s="39"/>
      <c r="AL39" s="31"/>
      <c r="AM39" s="27"/>
      <c r="AN39" s="1"/>
    </row>
    <row r="40" spans="1:40" x14ac:dyDescent="0.2">
      <c r="A40" s="1">
        <v>13</v>
      </c>
      <c r="B40" s="1">
        <v>13</v>
      </c>
      <c r="C40" s="1" t="s">
        <v>601</v>
      </c>
      <c r="D40" s="30" t="s">
        <v>157</v>
      </c>
      <c r="E40" s="30">
        <v>173</v>
      </c>
      <c r="F40" s="30"/>
      <c r="G40" s="30"/>
      <c r="H40" s="30"/>
      <c r="I40" s="30"/>
      <c r="J40" s="30"/>
      <c r="K40" s="33">
        <f t="shared" si="7"/>
        <v>173</v>
      </c>
      <c r="L40" s="33" t="s">
        <v>812</v>
      </c>
      <c r="M40" s="33"/>
      <c r="N40" s="40">
        <f t="shared" si="8"/>
        <v>172.9966</v>
      </c>
      <c r="O40" s="33">
        <f t="shared" si="9"/>
        <v>1</v>
      </c>
      <c r="P40" s="33">
        <f t="shared" ca="1" si="10"/>
        <v>0</v>
      </c>
      <c r="Q40" s="34" t="s">
        <v>148</v>
      </c>
      <c r="R40" s="35">
        <f t="shared" si="11"/>
        <v>0</v>
      </c>
      <c r="S40" s="35">
        <f t="shared" si="12"/>
        <v>173.1696</v>
      </c>
      <c r="T40" s="30">
        <v>173</v>
      </c>
      <c r="U40" s="30"/>
      <c r="V40" s="30"/>
      <c r="W40" s="30"/>
      <c r="X40" s="30"/>
      <c r="Y40" s="30"/>
      <c r="AE40" s="60"/>
      <c r="AF40" s="60"/>
      <c r="AH40" s="27"/>
      <c r="AI40" s="39"/>
      <c r="AJ40" s="39"/>
      <c r="AK40" s="39"/>
      <c r="AL40" s="31"/>
      <c r="AM40" s="27"/>
      <c r="AN40" s="1"/>
    </row>
    <row r="41" spans="1:40" x14ac:dyDescent="0.2">
      <c r="A41" s="1">
        <v>14</v>
      </c>
      <c r="B41" s="1">
        <v>14</v>
      </c>
      <c r="C41" s="1" t="s">
        <v>428</v>
      </c>
      <c r="D41" s="30" t="s">
        <v>71</v>
      </c>
      <c r="E41" s="30">
        <v>84</v>
      </c>
      <c r="F41" s="30">
        <v>79</v>
      </c>
      <c r="G41" s="30"/>
      <c r="H41" s="30"/>
      <c r="I41" s="30"/>
      <c r="J41" s="30"/>
      <c r="K41" s="33">
        <f t="shared" si="7"/>
        <v>163</v>
      </c>
      <c r="L41" s="33" t="s">
        <v>812</v>
      </c>
      <c r="M41" s="33"/>
      <c r="N41" s="40">
        <f t="shared" si="8"/>
        <v>162.9965</v>
      </c>
      <c r="O41" s="33">
        <f t="shared" si="9"/>
        <v>2</v>
      </c>
      <c r="P41" s="33">
        <f t="shared" ca="1" si="10"/>
        <v>0</v>
      </c>
      <c r="Q41" s="34" t="s">
        <v>148</v>
      </c>
      <c r="R41" s="35">
        <f t="shared" si="11"/>
        <v>0</v>
      </c>
      <c r="S41" s="35">
        <f t="shared" si="12"/>
        <v>163.08840000000001</v>
      </c>
      <c r="T41" s="30">
        <v>84</v>
      </c>
      <c r="U41" s="30">
        <v>79</v>
      </c>
      <c r="V41" s="30"/>
      <c r="W41" s="30"/>
      <c r="X41" s="30"/>
      <c r="Y41" s="30"/>
      <c r="AE41" s="60"/>
      <c r="AF41" s="60"/>
      <c r="AH41" s="27"/>
      <c r="AI41" s="39"/>
      <c r="AJ41" s="39"/>
      <c r="AK41" s="39"/>
      <c r="AL41" s="31"/>
      <c r="AM41" s="27"/>
      <c r="AN41" s="1"/>
    </row>
    <row r="42" spans="1:40" x14ac:dyDescent="0.2">
      <c r="A42" s="1">
        <v>15</v>
      </c>
      <c r="B42" s="1">
        <v>15</v>
      </c>
      <c r="C42" s="1" t="s">
        <v>602</v>
      </c>
      <c r="D42" s="30" t="s">
        <v>24</v>
      </c>
      <c r="E42" s="30">
        <v>140</v>
      </c>
      <c r="F42" s="30"/>
      <c r="G42" s="30"/>
      <c r="H42" s="30"/>
      <c r="I42" s="30"/>
      <c r="J42" s="30"/>
      <c r="K42" s="33">
        <f t="shared" si="7"/>
        <v>140</v>
      </c>
      <c r="L42" s="33" t="s">
        <v>812</v>
      </c>
      <c r="M42" s="33"/>
      <c r="N42" s="40">
        <f t="shared" si="8"/>
        <v>139.99639999999999</v>
      </c>
      <c r="O42" s="33">
        <f t="shared" si="9"/>
        <v>1</v>
      </c>
      <c r="P42" s="33">
        <f t="shared" ca="1" si="10"/>
        <v>0</v>
      </c>
      <c r="Q42" s="34" t="s">
        <v>148</v>
      </c>
      <c r="R42" s="35">
        <f t="shared" si="11"/>
        <v>0</v>
      </c>
      <c r="S42" s="35">
        <f t="shared" si="12"/>
        <v>140.13639999999998</v>
      </c>
      <c r="T42" s="30">
        <v>140</v>
      </c>
      <c r="U42" s="30"/>
      <c r="V42" s="30"/>
      <c r="W42" s="30"/>
      <c r="X42" s="30"/>
      <c r="Y42" s="30"/>
      <c r="AE42" s="60"/>
      <c r="AF42" s="60"/>
      <c r="AH42" s="27"/>
      <c r="AI42" s="39"/>
      <c r="AJ42" s="39"/>
      <c r="AK42" s="39"/>
      <c r="AL42" s="31"/>
      <c r="AM42" s="27"/>
      <c r="AN42" s="1"/>
    </row>
    <row r="43" spans="1:40" x14ac:dyDescent="0.2">
      <c r="A43" s="1">
        <v>16</v>
      </c>
      <c r="B43" s="1">
        <v>16</v>
      </c>
      <c r="C43" s="1" t="s">
        <v>603</v>
      </c>
      <c r="D43" s="30" t="s">
        <v>107</v>
      </c>
      <c r="E43" s="30">
        <v>132</v>
      </c>
      <c r="F43" s="30"/>
      <c r="G43" s="30"/>
      <c r="H43" s="30"/>
      <c r="I43" s="30"/>
      <c r="J43" s="30"/>
      <c r="K43" s="33">
        <f t="shared" si="7"/>
        <v>132</v>
      </c>
      <c r="L43" s="33" t="s">
        <v>812</v>
      </c>
      <c r="M43" s="33"/>
      <c r="N43" s="40">
        <f t="shared" si="8"/>
        <v>131.99629999999999</v>
      </c>
      <c r="O43" s="33">
        <f t="shared" si="9"/>
        <v>1</v>
      </c>
      <c r="P43" s="33">
        <f t="shared" ca="1" si="10"/>
        <v>0</v>
      </c>
      <c r="Q43" s="34" t="s">
        <v>148</v>
      </c>
      <c r="R43" s="35">
        <f t="shared" si="11"/>
        <v>0</v>
      </c>
      <c r="S43" s="35">
        <f t="shared" si="12"/>
        <v>132.1283</v>
      </c>
      <c r="T43" s="30">
        <v>132</v>
      </c>
      <c r="U43" s="30"/>
      <c r="V43" s="30"/>
      <c r="W43" s="30"/>
      <c r="X43" s="30"/>
      <c r="Y43" s="30"/>
      <c r="AE43" s="60"/>
      <c r="AF43" s="60"/>
      <c r="AH43" s="27"/>
      <c r="AI43" s="39"/>
      <c r="AJ43" s="39"/>
      <c r="AK43" s="39"/>
      <c r="AL43" s="31"/>
      <c r="AM43" s="27"/>
      <c r="AN43" s="1"/>
    </row>
    <row r="44" spans="1:40" x14ac:dyDescent="0.2">
      <c r="A44" s="1">
        <v>17</v>
      </c>
      <c r="B44" s="1">
        <v>17</v>
      </c>
      <c r="C44" s="1" t="s">
        <v>604</v>
      </c>
      <c r="D44" s="30" t="s">
        <v>40</v>
      </c>
      <c r="E44" s="30">
        <v>109</v>
      </c>
      <c r="F44" s="30"/>
      <c r="G44" s="30"/>
      <c r="H44" s="30"/>
      <c r="I44" s="30"/>
      <c r="J44" s="30"/>
      <c r="K44" s="33">
        <f t="shared" si="7"/>
        <v>109</v>
      </c>
      <c r="L44" s="33" t="s">
        <v>812</v>
      </c>
      <c r="M44" s="33"/>
      <c r="N44" s="40">
        <f t="shared" si="8"/>
        <v>108.9962</v>
      </c>
      <c r="O44" s="33">
        <f t="shared" si="9"/>
        <v>1</v>
      </c>
      <c r="P44" s="33">
        <f t="shared" ca="1" si="10"/>
        <v>0</v>
      </c>
      <c r="Q44" s="34" t="s">
        <v>148</v>
      </c>
      <c r="R44" s="35">
        <f t="shared" si="11"/>
        <v>0</v>
      </c>
      <c r="S44" s="35">
        <f t="shared" si="12"/>
        <v>109.1052</v>
      </c>
      <c r="T44" s="30">
        <v>109</v>
      </c>
      <c r="U44" s="30"/>
      <c r="V44" s="30"/>
      <c r="W44" s="30"/>
      <c r="X44" s="30"/>
      <c r="Y44" s="30"/>
      <c r="AE44" s="60"/>
      <c r="AF44" s="60"/>
      <c r="AH44" s="27"/>
      <c r="AI44" s="39"/>
      <c r="AJ44" s="39"/>
      <c r="AK44" s="39"/>
      <c r="AL44" s="31"/>
      <c r="AM44" s="27"/>
      <c r="AN44" s="1"/>
    </row>
    <row r="45" spans="1:40" x14ac:dyDescent="0.2">
      <c r="A45" s="1">
        <v>18</v>
      </c>
      <c r="B45" s="1">
        <v>18</v>
      </c>
      <c r="C45" s="1" t="s">
        <v>387</v>
      </c>
      <c r="D45" s="30" t="s">
        <v>71</v>
      </c>
      <c r="E45" s="30"/>
      <c r="F45" s="30">
        <v>109</v>
      </c>
      <c r="G45" s="30"/>
      <c r="H45" s="30"/>
      <c r="I45" s="30"/>
      <c r="J45" s="30"/>
      <c r="K45" s="33">
        <f t="shared" si="7"/>
        <v>109</v>
      </c>
      <c r="L45" s="33" t="s">
        <v>812</v>
      </c>
      <c r="M45" s="33"/>
      <c r="N45" s="40">
        <f t="shared" si="8"/>
        <v>108.9961</v>
      </c>
      <c r="O45" s="33">
        <f t="shared" si="9"/>
        <v>1</v>
      </c>
      <c r="P45" s="33" t="str">
        <f t="shared" ca="1" si="10"/>
        <v>Y</v>
      </c>
      <c r="Q45" s="34" t="s">
        <v>148</v>
      </c>
      <c r="R45" s="35">
        <f t="shared" si="11"/>
        <v>0</v>
      </c>
      <c r="S45" s="35">
        <f t="shared" si="12"/>
        <v>109.00700000000001</v>
      </c>
      <c r="T45" s="30"/>
      <c r="U45" s="30">
        <v>109</v>
      </c>
      <c r="V45" s="30"/>
      <c r="W45" s="30"/>
      <c r="X45" s="30"/>
      <c r="Y45" s="30"/>
      <c r="AE45" s="60"/>
      <c r="AF45" s="60"/>
      <c r="AH45" s="27"/>
      <c r="AI45" s="39"/>
      <c r="AJ45" s="39"/>
      <c r="AK45" s="39"/>
      <c r="AL45" s="31"/>
      <c r="AM45" s="27"/>
      <c r="AN45" s="1"/>
    </row>
    <row r="46" spans="1:40" ht="3" customHeight="1" x14ac:dyDescent="0.2">
      <c r="A46" s="28"/>
      <c r="B46" s="28"/>
      <c r="D46" s="28"/>
      <c r="E46" s="28"/>
      <c r="F46" s="30"/>
      <c r="G46" s="30"/>
      <c r="H46" s="30"/>
      <c r="I46" s="30"/>
      <c r="J46" s="30"/>
      <c r="K46" s="33"/>
      <c r="L46" s="28"/>
      <c r="M46" s="28"/>
      <c r="N46" s="40"/>
      <c r="O46" s="28"/>
      <c r="P46" s="28"/>
      <c r="R46" s="56"/>
      <c r="S46" s="35"/>
      <c r="T46" s="51"/>
      <c r="U46" s="51"/>
      <c r="V46" s="51"/>
      <c r="W46" s="51"/>
      <c r="X46" s="51"/>
      <c r="Y46" s="51"/>
      <c r="AE46" s="60"/>
      <c r="AF46" s="60"/>
      <c r="AH46" s="27"/>
      <c r="AI46" s="39"/>
      <c r="AJ46" s="39"/>
      <c r="AK46" s="39"/>
      <c r="AL46" s="31"/>
      <c r="AM46" s="27"/>
      <c r="AN46" s="1"/>
    </row>
    <row r="47" spans="1:40" x14ac:dyDescent="0.2">
      <c r="A47" s="28"/>
      <c r="B47" s="28"/>
      <c r="D47" s="28"/>
      <c r="E47" s="28"/>
      <c r="F47" s="30"/>
      <c r="G47" s="30"/>
      <c r="H47" s="30"/>
      <c r="I47" s="30"/>
      <c r="J47" s="30"/>
      <c r="K47" s="33"/>
      <c r="L47" s="28"/>
      <c r="M47" s="28"/>
      <c r="N47" s="40"/>
      <c r="O47" s="28"/>
      <c r="P47" s="28"/>
      <c r="R47" s="56"/>
      <c r="S47" s="35"/>
      <c r="T47" s="51"/>
      <c r="U47" s="51"/>
      <c r="V47" s="51"/>
      <c r="W47" s="51"/>
      <c r="X47" s="51"/>
      <c r="Y47" s="51"/>
      <c r="AE47" s="60"/>
      <c r="AF47" s="60"/>
      <c r="AH47" s="27"/>
      <c r="AI47" s="39"/>
      <c r="AJ47" s="39"/>
      <c r="AK47" s="39"/>
      <c r="AL47" s="31"/>
      <c r="AM47" s="27"/>
      <c r="AN47" s="1"/>
    </row>
    <row r="48" spans="1:40" x14ac:dyDescent="0.2">
      <c r="C48" s="27" t="s">
        <v>172</v>
      </c>
      <c r="D48" s="28"/>
      <c r="E48" s="28"/>
      <c r="F48" s="28"/>
      <c r="G48" s="28"/>
      <c r="H48" s="28"/>
      <c r="I48" s="28"/>
      <c r="J48" s="28"/>
      <c r="K48" s="33"/>
      <c r="L48" s="28"/>
      <c r="M48" s="28"/>
      <c r="N48" s="40"/>
      <c r="O48" s="28"/>
      <c r="P48" s="28"/>
      <c r="Q48" s="51" t="str">
        <f>C48</f>
        <v>F40</v>
      </c>
      <c r="R48" s="56"/>
      <c r="S48" s="35"/>
      <c r="T48" s="28"/>
      <c r="U48" s="51"/>
      <c r="V48" s="51"/>
      <c r="W48" s="51"/>
      <c r="X48" s="51"/>
      <c r="Y48" s="51"/>
      <c r="AE48" s="60"/>
      <c r="AF48" s="60"/>
      <c r="AH48" s="27"/>
      <c r="AI48" s="39">
        <v>571</v>
      </c>
      <c r="AJ48" s="39">
        <v>549</v>
      </c>
      <c r="AK48" s="39">
        <v>524</v>
      </c>
      <c r="AL48" s="31"/>
      <c r="AM48" s="27"/>
      <c r="AN48" s="1"/>
    </row>
    <row r="49" spans="1:40" x14ac:dyDescent="0.2">
      <c r="A49" s="1">
        <v>1</v>
      </c>
      <c r="B49" s="1">
        <v>1</v>
      </c>
      <c r="C49" s="1" t="s">
        <v>192</v>
      </c>
      <c r="D49" s="30" t="s">
        <v>71</v>
      </c>
      <c r="E49" s="30">
        <v>191</v>
      </c>
      <c r="F49" s="28">
        <v>189</v>
      </c>
      <c r="G49" s="28"/>
      <c r="H49" s="28"/>
      <c r="I49" s="28"/>
      <c r="J49" s="28"/>
      <c r="K49" s="33">
        <f t="shared" ref="K49:K74" si="13">IFERROR(LARGE(E49:J49,1),0)+IF($D$5&gt;=2,IFERROR(LARGE(E49:J49,2),0),0)+IF($D$5&gt;=3,IFERROR(LARGE(E49:J49,3),0),0)+IF($D$5&gt;=4,IFERROR(LARGE(E49:J49,4),0),0)+IF($D$5&gt;=5,IFERROR(LARGE(E49:J49,5),0),0)+IF($D$5&gt;=6,IFERROR(LARGE(E49:J49,6),0),0)</f>
        <v>380</v>
      </c>
      <c r="L49" s="33" t="s">
        <v>812</v>
      </c>
      <c r="M49" s="33" t="s">
        <v>159</v>
      </c>
      <c r="N49" s="40">
        <f t="shared" ref="N49:N74" si="14">K49-(ROW(K49)-ROW(K$6))/10000</f>
        <v>379.9957</v>
      </c>
      <c r="O49" s="33">
        <f t="shared" ref="O49:O74" si="15">COUNT(E49:J49)</f>
        <v>2</v>
      </c>
      <c r="P49" s="33">
        <f t="shared" ref="P49:P74" ca="1" si="16">IF(AND(O49=1,OFFSET(D49,0,P$3)&gt;0),"Y",0)</f>
        <v>0</v>
      </c>
      <c r="Q49" s="34" t="s">
        <v>172</v>
      </c>
      <c r="R49" s="35">
        <f t="shared" ref="R49:R74" si="17">1-(Q49=Q48)</f>
        <v>0</v>
      </c>
      <c r="S49" s="35">
        <f t="shared" ref="S49:S74" si="18">N49+T49/1000+U49/10000+V49/100000+W49/1000000+X49/10000000+Y49/100000000</f>
        <v>380.20559999999995</v>
      </c>
      <c r="T49" s="30">
        <v>191</v>
      </c>
      <c r="U49" s="28">
        <v>189</v>
      </c>
      <c r="V49" s="28"/>
      <c r="W49" s="28"/>
      <c r="X49" s="28"/>
      <c r="Y49" s="28"/>
      <c r="AE49" s="60"/>
      <c r="AF49" s="60"/>
      <c r="AH49" s="27"/>
      <c r="AI49" s="39"/>
      <c r="AJ49" s="39"/>
      <c r="AK49" s="39"/>
      <c r="AL49" s="31"/>
      <c r="AM49" s="27"/>
      <c r="AN49" s="1"/>
    </row>
    <row r="50" spans="1:40" x14ac:dyDescent="0.2">
      <c r="A50" s="1">
        <v>2</v>
      </c>
      <c r="B50" s="1">
        <v>2</v>
      </c>
      <c r="C50" s="1" t="s">
        <v>205</v>
      </c>
      <c r="D50" s="30" t="s">
        <v>87</v>
      </c>
      <c r="E50" s="30">
        <v>189</v>
      </c>
      <c r="F50" s="28">
        <v>185</v>
      </c>
      <c r="G50" s="28"/>
      <c r="H50" s="28"/>
      <c r="I50" s="28"/>
      <c r="J50" s="28"/>
      <c r="K50" s="33">
        <f t="shared" si="13"/>
        <v>374</v>
      </c>
      <c r="L50" s="33" t="s">
        <v>812</v>
      </c>
      <c r="M50" s="33" t="s">
        <v>195</v>
      </c>
      <c r="N50" s="40">
        <f t="shared" si="14"/>
        <v>373.99560000000002</v>
      </c>
      <c r="O50" s="33">
        <f t="shared" si="15"/>
        <v>2</v>
      </c>
      <c r="P50" s="33">
        <f t="shared" ca="1" si="16"/>
        <v>0</v>
      </c>
      <c r="Q50" s="34" t="s">
        <v>172</v>
      </c>
      <c r="R50" s="35">
        <f t="shared" si="17"/>
        <v>0</v>
      </c>
      <c r="S50" s="35">
        <f t="shared" si="18"/>
        <v>374.20310000000006</v>
      </c>
      <c r="T50" s="30">
        <v>189</v>
      </c>
      <c r="U50" s="28">
        <v>185</v>
      </c>
      <c r="V50" s="28"/>
      <c r="W50" s="28"/>
      <c r="X50" s="28"/>
      <c r="Y50" s="28"/>
      <c r="AE50" s="60"/>
      <c r="AF50" s="60"/>
      <c r="AH50" s="27"/>
      <c r="AI50" s="39"/>
      <c r="AJ50" s="39"/>
      <c r="AK50" s="39"/>
      <c r="AL50" s="31"/>
      <c r="AM50" s="27"/>
      <c r="AN50" s="1"/>
    </row>
    <row r="51" spans="1:40" x14ac:dyDescent="0.2">
      <c r="A51" s="1">
        <v>3</v>
      </c>
      <c r="B51" s="1">
        <v>3</v>
      </c>
      <c r="C51" s="1" t="s">
        <v>288</v>
      </c>
      <c r="D51" s="30" t="s">
        <v>36</v>
      </c>
      <c r="E51" s="30">
        <v>175</v>
      </c>
      <c r="F51" s="28">
        <v>164</v>
      </c>
      <c r="G51" s="28"/>
      <c r="H51" s="28"/>
      <c r="I51" s="28"/>
      <c r="J51" s="28"/>
      <c r="K51" s="33">
        <f t="shared" si="13"/>
        <v>339</v>
      </c>
      <c r="L51" s="33" t="s">
        <v>812</v>
      </c>
      <c r="M51" s="33" t="s">
        <v>605</v>
      </c>
      <c r="N51" s="40">
        <f t="shared" si="14"/>
        <v>338.99549999999999</v>
      </c>
      <c r="O51" s="33">
        <f t="shared" si="15"/>
        <v>2</v>
      </c>
      <c r="P51" s="33">
        <f t="shared" ca="1" si="16"/>
        <v>0</v>
      </c>
      <c r="Q51" s="34" t="s">
        <v>172</v>
      </c>
      <c r="R51" s="35">
        <f t="shared" si="17"/>
        <v>0</v>
      </c>
      <c r="S51" s="35">
        <f t="shared" si="18"/>
        <v>339.18689999999998</v>
      </c>
      <c r="T51" s="30">
        <v>175</v>
      </c>
      <c r="U51" s="28">
        <v>164</v>
      </c>
      <c r="V51" s="28"/>
      <c r="W51" s="28"/>
      <c r="X51" s="28"/>
      <c r="Y51" s="28"/>
      <c r="AE51" s="60"/>
      <c r="AF51" s="60"/>
      <c r="AH51" s="27"/>
      <c r="AI51" s="39"/>
      <c r="AJ51" s="39"/>
      <c r="AK51" s="39"/>
      <c r="AL51" s="31"/>
      <c r="AM51" s="27"/>
      <c r="AN51" s="1"/>
    </row>
    <row r="52" spans="1:40" x14ac:dyDescent="0.2">
      <c r="A52" s="1">
        <v>4</v>
      </c>
      <c r="B52" s="1">
        <v>4</v>
      </c>
      <c r="C52" s="1" t="s">
        <v>315</v>
      </c>
      <c r="D52" s="30" t="s">
        <v>157</v>
      </c>
      <c r="E52" s="30">
        <v>150</v>
      </c>
      <c r="F52" s="28">
        <v>153</v>
      </c>
      <c r="G52" s="28"/>
      <c r="H52" s="28"/>
      <c r="I52" s="28"/>
      <c r="J52" s="28"/>
      <c r="K52" s="33">
        <f t="shared" si="13"/>
        <v>303</v>
      </c>
      <c r="L52" s="33" t="s">
        <v>812</v>
      </c>
      <c r="M52" s="33"/>
      <c r="N52" s="40">
        <f t="shared" si="14"/>
        <v>302.99540000000002</v>
      </c>
      <c r="O52" s="33">
        <f t="shared" si="15"/>
        <v>2</v>
      </c>
      <c r="P52" s="33">
        <f t="shared" ca="1" si="16"/>
        <v>0</v>
      </c>
      <c r="Q52" s="34" t="s">
        <v>172</v>
      </c>
      <c r="R52" s="35">
        <f t="shared" si="17"/>
        <v>0</v>
      </c>
      <c r="S52" s="35">
        <f t="shared" si="18"/>
        <v>303.16070000000002</v>
      </c>
      <c r="T52" s="30">
        <v>150</v>
      </c>
      <c r="U52" s="28">
        <v>153</v>
      </c>
      <c r="V52" s="28"/>
      <c r="W52" s="28"/>
      <c r="X52" s="28"/>
      <c r="Y52" s="28"/>
      <c r="AE52" s="60"/>
      <c r="AF52" s="60"/>
      <c r="AH52" s="27"/>
      <c r="AI52" s="39"/>
      <c r="AJ52" s="39"/>
      <c r="AK52" s="39"/>
      <c r="AL52" s="31"/>
      <c r="AM52" s="27"/>
      <c r="AN52" s="1"/>
    </row>
    <row r="53" spans="1:40" x14ac:dyDescent="0.2">
      <c r="A53" s="1">
        <v>5</v>
      </c>
      <c r="B53" s="1">
        <v>5</v>
      </c>
      <c r="C53" s="1" t="s">
        <v>381</v>
      </c>
      <c r="D53" s="30" t="s">
        <v>43</v>
      </c>
      <c r="E53" s="30">
        <v>127</v>
      </c>
      <c r="F53" s="28">
        <v>112</v>
      </c>
      <c r="G53" s="28"/>
      <c r="H53" s="28"/>
      <c r="I53" s="28"/>
      <c r="J53" s="28"/>
      <c r="K53" s="33">
        <f t="shared" si="13"/>
        <v>239</v>
      </c>
      <c r="L53" s="33" t="s">
        <v>812</v>
      </c>
      <c r="M53" s="33"/>
      <c r="N53" s="40">
        <f t="shared" si="14"/>
        <v>238.99529999999999</v>
      </c>
      <c r="O53" s="33">
        <f t="shared" si="15"/>
        <v>2</v>
      </c>
      <c r="P53" s="33">
        <f t="shared" ca="1" si="16"/>
        <v>0</v>
      </c>
      <c r="Q53" s="34" t="s">
        <v>172</v>
      </c>
      <c r="R53" s="35">
        <f t="shared" si="17"/>
        <v>0</v>
      </c>
      <c r="S53" s="35">
        <f t="shared" si="18"/>
        <v>239.1335</v>
      </c>
      <c r="T53" s="30">
        <v>127</v>
      </c>
      <c r="U53" s="28">
        <v>112</v>
      </c>
      <c r="V53" s="28"/>
      <c r="W53" s="28"/>
      <c r="X53" s="28"/>
      <c r="Y53" s="28"/>
      <c r="AE53" s="60"/>
      <c r="AF53" s="60"/>
      <c r="AH53" s="27"/>
      <c r="AI53" s="39"/>
      <c r="AJ53" s="39"/>
      <c r="AK53" s="39"/>
      <c r="AL53" s="31"/>
      <c r="AM53" s="27"/>
      <c r="AN53" s="1"/>
    </row>
    <row r="54" spans="1:40" x14ac:dyDescent="0.2">
      <c r="A54" s="1">
        <v>6</v>
      </c>
      <c r="B54" s="1">
        <v>6</v>
      </c>
      <c r="C54" s="1" t="s">
        <v>375</v>
      </c>
      <c r="D54" s="30" t="s">
        <v>157</v>
      </c>
      <c r="E54" s="30">
        <v>123</v>
      </c>
      <c r="F54" s="28">
        <v>116</v>
      </c>
      <c r="G54" s="28"/>
      <c r="H54" s="28"/>
      <c r="I54" s="28"/>
      <c r="J54" s="28"/>
      <c r="K54" s="33">
        <f t="shared" si="13"/>
        <v>239</v>
      </c>
      <c r="L54" s="33" t="s">
        <v>812</v>
      </c>
      <c r="M54" s="33"/>
      <c r="N54" s="40">
        <f t="shared" si="14"/>
        <v>238.99520000000001</v>
      </c>
      <c r="O54" s="33">
        <f t="shared" si="15"/>
        <v>2</v>
      </c>
      <c r="P54" s="33">
        <f t="shared" ca="1" si="16"/>
        <v>0</v>
      </c>
      <c r="Q54" s="34" t="s">
        <v>172</v>
      </c>
      <c r="R54" s="35">
        <f t="shared" si="17"/>
        <v>0</v>
      </c>
      <c r="S54" s="35">
        <f t="shared" si="18"/>
        <v>239.12979999999999</v>
      </c>
      <c r="T54" s="30">
        <v>123</v>
      </c>
      <c r="U54" s="28">
        <v>116</v>
      </c>
      <c r="V54" s="28"/>
      <c r="W54" s="28"/>
      <c r="X54" s="28"/>
      <c r="Y54" s="28"/>
      <c r="AE54" s="60"/>
      <c r="AF54" s="60"/>
      <c r="AH54" s="27"/>
      <c r="AI54" s="39"/>
      <c r="AJ54" s="39"/>
      <c r="AK54" s="39"/>
      <c r="AL54" s="31"/>
      <c r="AM54" s="27"/>
      <c r="AN54" s="1"/>
    </row>
    <row r="55" spans="1:40" x14ac:dyDescent="0.2">
      <c r="A55" s="1">
        <v>7</v>
      </c>
      <c r="B55" s="1">
        <v>7</v>
      </c>
      <c r="C55" s="1" t="s">
        <v>363</v>
      </c>
      <c r="D55" s="30" t="s">
        <v>24</v>
      </c>
      <c r="E55" s="30">
        <v>117</v>
      </c>
      <c r="F55" s="28">
        <v>122</v>
      </c>
      <c r="G55" s="28"/>
      <c r="H55" s="28"/>
      <c r="I55" s="28"/>
      <c r="J55" s="28"/>
      <c r="K55" s="33">
        <f t="shared" si="13"/>
        <v>239</v>
      </c>
      <c r="L55" s="33" t="s">
        <v>812</v>
      </c>
      <c r="M55" s="33"/>
      <c r="N55" s="40">
        <f t="shared" si="14"/>
        <v>238.99510000000001</v>
      </c>
      <c r="O55" s="33">
        <f t="shared" si="15"/>
        <v>2</v>
      </c>
      <c r="P55" s="33">
        <f t="shared" ca="1" si="16"/>
        <v>0</v>
      </c>
      <c r="Q55" s="34" t="s">
        <v>172</v>
      </c>
      <c r="R55" s="35">
        <f t="shared" si="17"/>
        <v>0</v>
      </c>
      <c r="S55" s="35">
        <f t="shared" si="18"/>
        <v>239.12430000000001</v>
      </c>
      <c r="T55" s="30">
        <v>117</v>
      </c>
      <c r="U55" s="28">
        <v>122</v>
      </c>
      <c r="V55" s="28"/>
      <c r="W55" s="28"/>
      <c r="X55" s="28"/>
      <c r="Y55" s="28"/>
      <c r="AE55" s="60"/>
      <c r="AF55" s="60"/>
      <c r="AH55" s="27"/>
      <c r="AI55" s="39"/>
      <c r="AJ55" s="39"/>
      <c r="AK55" s="39"/>
      <c r="AL55" s="31"/>
      <c r="AM55" s="27"/>
      <c r="AN55" s="1"/>
    </row>
    <row r="56" spans="1:40" x14ac:dyDescent="0.2">
      <c r="A56" s="1">
        <v>8</v>
      </c>
      <c r="B56" s="1">
        <v>8</v>
      </c>
      <c r="C56" s="1" t="s">
        <v>358</v>
      </c>
      <c r="D56" s="30" t="s">
        <v>40</v>
      </c>
      <c r="E56" s="30">
        <v>110</v>
      </c>
      <c r="F56" s="28">
        <v>126</v>
      </c>
      <c r="G56" s="28"/>
      <c r="H56" s="28"/>
      <c r="I56" s="28"/>
      <c r="J56" s="28"/>
      <c r="K56" s="33">
        <f t="shared" si="13"/>
        <v>236</v>
      </c>
      <c r="L56" s="33" t="s">
        <v>812</v>
      </c>
      <c r="M56" s="33"/>
      <c r="N56" s="40">
        <f t="shared" si="14"/>
        <v>235.995</v>
      </c>
      <c r="O56" s="33">
        <f t="shared" si="15"/>
        <v>2</v>
      </c>
      <c r="P56" s="33">
        <f t="shared" ca="1" si="16"/>
        <v>0</v>
      </c>
      <c r="Q56" s="34" t="s">
        <v>172</v>
      </c>
      <c r="R56" s="35">
        <f t="shared" si="17"/>
        <v>0</v>
      </c>
      <c r="S56" s="35">
        <f t="shared" si="18"/>
        <v>236.11760000000001</v>
      </c>
      <c r="T56" s="30">
        <v>110</v>
      </c>
      <c r="U56" s="28">
        <v>126</v>
      </c>
      <c r="V56" s="28"/>
      <c r="W56" s="28"/>
      <c r="X56" s="28"/>
      <c r="Y56" s="28"/>
      <c r="AE56" s="60"/>
      <c r="AF56" s="60"/>
      <c r="AH56" s="27"/>
      <c r="AI56" s="39"/>
      <c r="AJ56" s="39"/>
      <c r="AK56" s="39"/>
      <c r="AL56" s="31"/>
      <c r="AM56" s="27"/>
      <c r="AN56" s="1"/>
    </row>
    <row r="57" spans="1:40" x14ac:dyDescent="0.2">
      <c r="A57" s="1">
        <v>9</v>
      </c>
      <c r="B57" s="1">
        <v>9</v>
      </c>
      <c r="C57" s="1" t="s">
        <v>373</v>
      </c>
      <c r="D57" s="30" t="s">
        <v>40</v>
      </c>
      <c r="E57" s="30">
        <v>115</v>
      </c>
      <c r="F57" s="28">
        <v>118</v>
      </c>
      <c r="G57" s="28"/>
      <c r="H57" s="28"/>
      <c r="I57" s="28"/>
      <c r="J57" s="28"/>
      <c r="K57" s="33">
        <f t="shared" si="13"/>
        <v>233</v>
      </c>
      <c r="L57" s="33" t="s">
        <v>812</v>
      </c>
      <c r="M57" s="33"/>
      <c r="N57" s="40">
        <f t="shared" si="14"/>
        <v>232.9949</v>
      </c>
      <c r="O57" s="33">
        <f t="shared" si="15"/>
        <v>2</v>
      </c>
      <c r="P57" s="33">
        <f t="shared" ca="1" si="16"/>
        <v>0</v>
      </c>
      <c r="Q57" s="34" t="s">
        <v>172</v>
      </c>
      <c r="R57" s="35">
        <f t="shared" si="17"/>
        <v>0</v>
      </c>
      <c r="S57" s="35">
        <f t="shared" si="18"/>
        <v>233.1217</v>
      </c>
      <c r="T57" s="30">
        <v>115</v>
      </c>
      <c r="U57" s="28">
        <v>118</v>
      </c>
      <c r="V57" s="28"/>
      <c r="W57" s="28"/>
      <c r="X57" s="28"/>
      <c r="Y57" s="28"/>
      <c r="AE57" s="60"/>
      <c r="AF57" s="60"/>
      <c r="AH57" s="27"/>
      <c r="AI57" s="39"/>
      <c r="AJ57" s="39"/>
      <c r="AK57" s="39"/>
      <c r="AL57" s="31"/>
      <c r="AM57" s="27"/>
      <c r="AN57" s="1"/>
    </row>
    <row r="58" spans="1:40" x14ac:dyDescent="0.2">
      <c r="A58" s="1">
        <v>10</v>
      </c>
      <c r="B58" s="1">
        <v>10</v>
      </c>
      <c r="C58" s="1" t="s">
        <v>406</v>
      </c>
      <c r="D58" s="30" t="s">
        <v>71</v>
      </c>
      <c r="E58" s="30">
        <v>107</v>
      </c>
      <c r="F58" s="28">
        <v>97</v>
      </c>
      <c r="G58" s="28"/>
      <c r="H58" s="28"/>
      <c r="I58" s="28"/>
      <c r="J58" s="28"/>
      <c r="K58" s="33">
        <f t="shared" si="13"/>
        <v>204</v>
      </c>
      <c r="L58" s="33" t="s">
        <v>812</v>
      </c>
      <c r="M58" s="33"/>
      <c r="N58" s="40">
        <f t="shared" si="14"/>
        <v>203.9948</v>
      </c>
      <c r="O58" s="33">
        <f t="shared" si="15"/>
        <v>2</v>
      </c>
      <c r="P58" s="33">
        <f t="shared" ca="1" si="16"/>
        <v>0</v>
      </c>
      <c r="Q58" s="34" t="s">
        <v>172</v>
      </c>
      <c r="R58" s="35">
        <f t="shared" si="17"/>
        <v>0</v>
      </c>
      <c r="S58" s="35">
        <f t="shared" si="18"/>
        <v>204.11150000000001</v>
      </c>
      <c r="T58" s="30">
        <v>107</v>
      </c>
      <c r="U58" s="28">
        <v>97</v>
      </c>
      <c r="V58" s="28"/>
      <c r="W58" s="28"/>
      <c r="X58" s="28"/>
      <c r="Y58" s="28"/>
      <c r="AE58" s="60"/>
      <c r="AF58" s="60"/>
      <c r="AH58" s="27"/>
      <c r="AI58" s="39"/>
      <c r="AJ58" s="39"/>
      <c r="AK58" s="39"/>
      <c r="AL58" s="31"/>
      <c r="AM58" s="27"/>
      <c r="AN58" s="1"/>
    </row>
    <row r="59" spans="1:40" x14ac:dyDescent="0.2">
      <c r="A59" s="1">
        <v>11</v>
      </c>
      <c r="B59" s="1">
        <v>11</v>
      </c>
      <c r="C59" s="1" t="s">
        <v>171</v>
      </c>
      <c r="D59" s="30" t="s">
        <v>40</v>
      </c>
      <c r="E59" s="30"/>
      <c r="F59" s="28">
        <v>192</v>
      </c>
      <c r="G59" s="28"/>
      <c r="H59" s="28"/>
      <c r="I59" s="28"/>
      <c r="J59" s="28"/>
      <c r="K59" s="33">
        <f t="shared" si="13"/>
        <v>192</v>
      </c>
      <c r="L59" s="33" t="s">
        <v>812</v>
      </c>
      <c r="M59" s="33"/>
      <c r="N59" s="40">
        <f t="shared" si="14"/>
        <v>191.99469999999999</v>
      </c>
      <c r="O59" s="33">
        <f t="shared" si="15"/>
        <v>1</v>
      </c>
      <c r="P59" s="33" t="str">
        <f t="shared" ca="1" si="16"/>
        <v>Y</v>
      </c>
      <c r="Q59" s="34" t="s">
        <v>172</v>
      </c>
      <c r="R59" s="35">
        <f t="shared" si="17"/>
        <v>0</v>
      </c>
      <c r="S59" s="35">
        <f t="shared" si="18"/>
        <v>192.01390000000001</v>
      </c>
      <c r="T59" s="30"/>
      <c r="U59" s="28">
        <v>192</v>
      </c>
      <c r="V59" s="28"/>
      <c r="W59" s="28"/>
      <c r="X59" s="28"/>
      <c r="Y59" s="28"/>
      <c r="AE59" s="60"/>
      <c r="AF59" s="60"/>
      <c r="AH59" s="27"/>
      <c r="AI59" s="39"/>
      <c r="AJ59" s="39"/>
      <c r="AK59" s="39"/>
      <c r="AL59" s="31"/>
      <c r="AM59" s="27"/>
      <c r="AN59" s="1"/>
    </row>
    <row r="60" spans="1:40" x14ac:dyDescent="0.2">
      <c r="A60" s="1">
        <v>12</v>
      </c>
      <c r="B60" s="1">
        <v>12</v>
      </c>
      <c r="C60" s="1" t="s">
        <v>190</v>
      </c>
      <c r="D60" s="30" t="s">
        <v>163</v>
      </c>
      <c r="E60" s="30"/>
      <c r="F60" s="28">
        <v>190</v>
      </c>
      <c r="G60" s="28"/>
      <c r="H60" s="28"/>
      <c r="I60" s="28"/>
      <c r="J60" s="28"/>
      <c r="K60" s="33">
        <f t="shared" si="13"/>
        <v>190</v>
      </c>
      <c r="L60" s="33" t="s">
        <v>812</v>
      </c>
      <c r="M60" s="33"/>
      <c r="N60" s="40">
        <f t="shared" si="14"/>
        <v>189.99459999999999</v>
      </c>
      <c r="O60" s="33">
        <f t="shared" si="15"/>
        <v>1</v>
      </c>
      <c r="P60" s="33" t="str">
        <f t="shared" ca="1" si="16"/>
        <v>Y</v>
      </c>
      <c r="Q60" s="34" t="s">
        <v>172</v>
      </c>
      <c r="R60" s="35">
        <f t="shared" si="17"/>
        <v>0</v>
      </c>
      <c r="S60" s="35">
        <f t="shared" si="18"/>
        <v>190.0136</v>
      </c>
      <c r="T60" s="30"/>
      <c r="U60" s="28">
        <v>190</v>
      </c>
      <c r="V60" s="28"/>
      <c r="W60" s="28"/>
      <c r="X60" s="28"/>
      <c r="Y60" s="28"/>
      <c r="AE60" s="60"/>
      <c r="AF60" s="60"/>
      <c r="AH60" s="27"/>
      <c r="AI60" s="39"/>
      <c r="AJ60" s="39"/>
      <c r="AK60" s="39"/>
      <c r="AL60" s="31"/>
      <c r="AM60" s="27"/>
      <c r="AN60" s="1"/>
    </row>
    <row r="61" spans="1:40" x14ac:dyDescent="0.2">
      <c r="A61" s="1">
        <v>13</v>
      </c>
      <c r="B61" s="1">
        <v>13</v>
      </c>
      <c r="C61" s="1" t="s">
        <v>199</v>
      </c>
      <c r="D61" s="30" t="s">
        <v>50</v>
      </c>
      <c r="E61" s="30"/>
      <c r="F61" s="28">
        <v>187</v>
      </c>
      <c r="G61" s="28"/>
      <c r="H61" s="28"/>
      <c r="I61" s="28"/>
      <c r="J61" s="28"/>
      <c r="K61" s="33">
        <f t="shared" si="13"/>
        <v>187</v>
      </c>
      <c r="L61" s="33" t="s">
        <v>812</v>
      </c>
      <c r="M61" s="33"/>
      <c r="N61" s="40">
        <f t="shared" si="14"/>
        <v>186.99449999999999</v>
      </c>
      <c r="O61" s="33">
        <f t="shared" si="15"/>
        <v>1</v>
      </c>
      <c r="P61" s="33" t="str">
        <f t="shared" ca="1" si="16"/>
        <v>Y</v>
      </c>
      <c r="Q61" s="34" t="s">
        <v>172</v>
      </c>
      <c r="R61" s="35">
        <f t="shared" si="17"/>
        <v>0</v>
      </c>
      <c r="S61" s="35">
        <f t="shared" si="18"/>
        <v>187.01319999999998</v>
      </c>
      <c r="T61" s="30"/>
      <c r="U61" s="28">
        <v>187</v>
      </c>
      <c r="V61" s="28"/>
      <c r="W61" s="28"/>
      <c r="X61" s="28"/>
      <c r="Y61" s="28"/>
      <c r="AE61" s="60"/>
      <c r="AF61" s="60"/>
      <c r="AH61" s="27"/>
      <c r="AI61" s="39"/>
      <c r="AJ61" s="39"/>
      <c r="AK61" s="39"/>
      <c r="AL61" s="31"/>
      <c r="AM61" s="27"/>
      <c r="AN61" s="1"/>
    </row>
    <row r="62" spans="1:40" x14ac:dyDescent="0.2">
      <c r="A62" s="1">
        <v>14</v>
      </c>
      <c r="B62" s="1">
        <v>14</v>
      </c>
      <c r="C62" s="1" t="s">
        <v>606</v>
      </c>
      <c r="D62" s="30" t="s">
        <v>24</v>
      </c>
      <c r="E62" s="30">
        <v>177</v>
      </c>
      <c r="F62" s="28"/>
      <c r="G62" s="28"/>
      <c r="H62" s="28"/>
      <c r="I62" s="28"/>
      <c r="J62" s="28"/>
      <c r="K62" s="33">
        <f t="shared" si="13"/>
        <v>177</v>
      </c>
      <c r="L62" s="33" t="s">
        <v>812</v>
      </c>
      <c r="M62" s="33"/>
      <c r="N62" s="40">
        <f t="shared" si="14"/>
        <v>176.99440000000001</v>
      </c>
      <c r="O62" s="33">
        <f t="shared" si="15"/>
        <v>1</v>
      </c>
      <c r="P62" s="33">
        <f t="shared" ca="1" si="16"/>
        <v>0</v>
      </c>
      <c r="Q62" s="34" t="s">
        <v>172</v>
      </c>
      <c r="R62" s="35">
        <f t="shared" si="17"/>
        <v>0</v>
      </c>
      <c r="S62" s="35">
        <f t="shared" si="18"/>
        <v>177.17140000000001</v>
      </c>
      <c r="T62" s="30">
        <v>177</v>
      </c>
      <c r="U62" s="28"/>
      <c r="V62" s="28"/>
      <c r="W62" s="28"/>
      <c r="X62" s="28"/>
      <c r="Y62" s="28"/>
      <c r="AE62" s="60"/>
      <c r="AF62" s="60"/>
      <c r="AH62" s="27"/>
      <c r="AI62" s="39"/>
      <c r="AJ62" s="39"/>
      <c r="AK62" s="39"/>
      <c r="AL62" s="31"/>
      <c r="AM62" s="27"/>
      <c r="AN62" s="1"/>
    </row>
    <row r="63" spans="1:40" x14ac:dyDescent="0.2">
      <c r="A63" s="1">
        <v>15</v>
      </c>
      <c r="B63" s="1">
        <v>15</v>
      </c>
      <c r="C63" s="1" t="s">
        <v>261</v>
      </c>
      <c r="D63" s="30" t="s">
        <v>66</v>
      </c>
      <c r="E63" s="30"/>
      <c r="F63" s="28">
        <v>175</v>
      </c>
      <c r="G63" s="28"/>
      <c r="H63" s="28"/>
      <c r="I63" s="28"/>
      <c r="J63" s="28"/>
      <c r="K63" s="33">
        <f t="shared" si="13"/>
        <v>175</v>
      </c>
      <c r="L63" s="33" t="s">
        <v>812</v>
      </c>
      <c r="M63" s="33"/>
      <c r="N63" s="40">
        <f t="shared" si="14"/>
        <v>174.99430000000001</v>
      </c>
      <c r="O63" s="33">
        <f t="shared" si="15"/>
        <v>1</v>
      </c>
      <c r="P63" s="33" t="str">
        <f t="shared" ca="1" si="16"/>
        <v>Y</v>
      </c>
      <c r="Q63" s="34" t="s">
        <v>172</v>
      </c>
      <c r="R63" s="35">
        <f t="shared" si="17"/>
        <v>0</v>
      </c>
      <c r="S63" s="35">
        <f t="shared" si="18"/>
        <v>175.01180000000002</v>
      </c>
      <c r="T63" s="30"/>
      <c r="U63" s="28">
        <v>175</v>
      </c>
      <c r="V63" s="28"/>
      <c r="W63" s="28"/>
      <c r="X63" s="28"/>
      <c r="Y63" s="28"/>
      <c r="AE63" s="60"/>
      <c r="AF63" s="60"/>
      <c r="AH63" s="27"/>
      <c r="AI63" s="39"/>
      <c r="AJ63" s="39"/>
      <c r="AK63" s="39"/>
      <c r="AL63" s="31"/>
      <c r="AM63" s="27"/>
      <c r="AN63" s="1"/>
    </row>
    <row r="64" spans="1:40" x14ac:dyDescent="0.2">
      <c r="A64" s="1">
        <v>16</v>
      </c>
      <c r="B64" s="1">
        <v>16</v>
      </c>
      <c r="C64" s="1" t="s">
        <v>431</v>
      </c>
      <c r="D64" s="30" t="s">
        <v>71</v>
      </c>
      <c r="E64" s="30">
        <v>95</v>
      </c>
      <c r="F64" s="28">
        <v>76</v>
      </c>
      <c r="G64" s="28"/>
      <c r="H64" s="28"/>
      <c r="I64" s="28"/>
      <c r="J64" s="28"/>
      <c r="K64" s="33">
        <f t="shared" si="13"/>
        <v>171</v>
      </c>
      <c r="L64" s="33" t="s">
        <v>812</v>
      </c>
      <c r="M64" s="33"/>
      <c r="N64" s="40">
        <f t="shared" si="14"/>
        <v>170.99420000000001</v>
      </c>
      <c r="O64" s="33">
        <f t="shared" si="15"/>
        <v>2</v>
      </c>
      <c r="P64" s="33">
        <f t="shared" ca="1" si="16"/>
        <v>0</v>
      </c>
      <c r="Q64" s="34" t="s">
        <v>172</v>
      </c>
      <c r="R64" s="35">
        <f t="shared" si="17"/>
        <v>0</v>
      </c>
      <c r="S64" s="35">
        <f t="shared" si="18"/>
        <v>171.0968</v>
      </c>
      <c r="T64" s="30">
        <v>95</v>
      </c>
      <c r="U64" s="28">
        <v>76</v>
      </c>
      <c r="V64" s="28"/>
      <c r="W64" s="28"/>
      <c r="X64" s="28"/>
      <c r="Y64" s="28"/>
      <c r="AE64" s="60"/>
      <c r="AF64" s="60"/>
      <c r="AH64" s="27"/>
      <c r="AI64" s="39"/>
      <c r="AJ64" s="39"/>
      <c r="AK64" s="39"/>
      <c r="AL64" s="31"/>
      <c r="AM64" s="27"/>
      <c r="AN64" s="1"/>
    </row>
    <row r="65" spans="1:40" x14ac:dyDescent="0.2">
      <c r="A65" s="1">
        <v>17</v>
      </c>
      <c r="B65" s="1">
        <v>17</v>
      </c>
      <c r="C65" s="1" t="s">
        <v>279</v>
      </c>
      <c r="D65" s="30" t="s">
        <v>31</v>
      </c>
      <c r="E65" s="30"/>
      <c r="F65" s="28">
        <v>170</v>
      </c>
      <c r="G65" s="28"/>
      <c r="H65" s="28"/>
      <c r="I65" s="28"/>
      <c r="J65" s="28"/>
      <c r="K65" s="33">
        <f t="shared" si="13"/>
        <v>170</v>
      </c>
      <c r="L65" s="33" t="s">
        <v>812</v>
      </c>
      <c r="M65" s="33"/>
      <c r="N65" s="40">
        <f t="shared" si="14"/>
        <v>169.9941</v>
      </c>
      <c r="O65" s="33">
        <f t="shared" si="15"/>
        <v>1</v>
      </c>
      <c r="P65" s="33" t="str">
        <f t="shared" ca="1" si="16"/>
        <v>Y</v>
      </c>
      <c r="Q65" s="34" t="s">
        <v>172</v>
      </c>
      <c r="R65" s="35">
        <f t="shared" si="17"/>
        <v>0</v>
      </c>
      <c r="S65" s="35">
        <f t="shared" si="18"/>
        <v>170.0111</v>
      </c>
      <c r="T65" s="30"/>
      <c r="U65" s="28">
        <v>170</v>
      </c>
      <c r="V65" s="28"/>
      <c r="W65" s="28"/>
      <c r="X65" s="28"/>
      <c r="Y65" s="28"/>
      <c r="AE65" s="60"/>
      <c r="AF65" s="60"/>
      <c r="AH65" s="27"/>
      <c r="AI65" s="39"/>
      <c r="AJ65" s="39"/>
      <c r="AK65" s="39"/>
      <c r="AL65" s="31"/>
      <c r="AM65" s="27"/>
      <c r="AN65" s="1"/>
    </row>
    <row r="66" spans="1:40" x14ac:dyDescent="0.2">
      <c r="A66" s="1">
        <v>18</v>
      </c>
      <c r="B66" s="1">
        <v>18</v>
      </c>
      <c r="C66" s="1" t="s">
        <v>607</v>
      </c>
      <c r="D66" s="30" t="s">
        <v>87</v>
      </c>
      <c r="E66" s="30">
        <v>153</v>
      </c>
      <c r="F66" s="28"/>
      <c r="G66" s="28"/>
      <c r="H66" s="28"/>
      <c r="I66" s="28"/>
      <c r="J66" s="28"/>
      <c r="K66" s="33">
        <f t="shared" si="13"/>
        <v>153</v>
      </c>
      <c r="L66" s="33" t="s">
        <v>812</v>
      </c>
      <c r="M66" s="33"/>
      <c r="N66" s="40">
        <f t="shared" si="14"/>
        <v>152.994</v>
      </c>
      <c r="O66" s="33">
        <f t="shared" si="15"/>
        <v>1</v>
      </c>
      <c r="P66" s="33">
        <f t="shared" ca="1" si="16"/>
        <v>0</v>
      </c>
      <c r="Q66" s="34" t="s">
        <v>172</v>
      </c>
      <c r="R66" s="35">
        <f t="shared" si="17"/>
        <v>0</v>
      </c>
      <c r="S66" s="35">
        <f t="shared" si="18"/>
        <v>153.14699999999999</v>
      </c>
      <c r="T66" s="30">
        <v>153</v>
      </c>
      <c r="U66" s="28"/>
      <c r="V66" s="28"/>
      <c r="W66" s="28"/>
      <c r="X66" s="28"/>
      <c r="Y66" s="28"/>
      <c r="AE66" s="60"/>
      <c r="AF66" s="60"/>
      <c r="AH66" s="27"/>
      <c r="AI66" s="39"/>
      <c r="AJ66" s="39"/>
      <c r="AK66" s="39"/>
      <c r="AL66" s="31"/>
      <c r="AM66" s="27"/>
      <c r="AN66" s="1"/>
    </row>
    <row r="67" spans="1:40" x14ac:dyDescent="0.2">
      <c r="A67" s="1">
        <v>19</v>
      </c>
      <c r="B67" s="1">
        <v>19</v>
      </c>
      <c r="C67" s="1" t="s">
        <v>608</v>
      </c>
      <c r="D67" s="30" t="s">
        <v>157</v>
      </c>
      <c r="E67" s="30">
        <v>144</v>
      </c>
      <c r="F67" s="28"/>
      <c r="G67" s="28"/>
      <c r="H67" s="28"/>
      <c r="I67" s="28"/>
      <c r="J67" s="28"/>
      <c r="K67" s="33">
        <f t="shared" si="13"/>
        <v>144</v>
      </c>
      <c r="L67" s="33" t="s">
        <v>812</v>
      </c>
      <c r="M67" s="33"/>
      <c r="N67" s="40">
        <f t="shared" si="14"/>
        <v>143.9939</v>
      </c>
      <c r="O67" s="33">
        <f t="shared" si="15"/>
        <v>1</v>
      </c>
      <c r="P67" s="33">
        <f t="shared" ca="1" si="16"/>
        <v>0</v>
      </c>
      <c r="Q67" s="34" t="s">
        <v>172</v>
      </c>
      <c r="R67" s="35">
        <f t="shared" si="17"/>
        <v>0</v>
      </c>
      <c r="S67" s="35">
        <f t="shared" si="18"/>
        <v>144.1379</v>
      </c>
      <c r="T67" s="30">
        <v>144</v>
      </c>
      <c r="U67" s="28"/>
      <c r="V67" s="28"/>
      <c r="W67" s="28"/>
      <c r="X67" s="28"/>
      <c r="Y67" s="28"/>
      <c r="AE67" s="60"/>
      <c r="AF67" s="60"/>
      <c r="AH67" s="27"/>
      <c r="AI67" s="39"/>
      <c r="AJ67" s="39"/>
      <c r="AK67" s="39"/>
      <c r="AL67" s="31"/>
      <c r="AM67" s="27"/>
      <c r="AN67" s="1"/>
    </row>
    <row r="68" spans="1:40" x14ac:dyDescent="0.2">
      <c r="A68" s="1">
        <v>20</v>
      </c>
      <c r="B68" s="1">
        <v>20</v>
      </c>
      <c r="C68" s="1" t="s">
        <v>609</v>
      </c>
      <c r="D68" s="30" t="s">
        <v>46</v>
      </c>
      <c r="E68" s="30">
        <v>134</v>
      </c>
      <c r="F68" s="28"/>
      <c r="G68" s="28"/>
      <c r="H68" s="28"/>
      <c r="I68" s="28"/>
      <c r="J68" s="28"/>
      <c r="K68" s="33">
        <f t="shared" si="13"/>
        <v>134</v>
      </c>
      <c r="L68" s="33" t="s">
        <v>812</v>
      </c>
      <c r="M68" s="33"/>
      <c r="N68" s="40">
        <f t="shared" si="14"/>
        <v>133.99379999999999</v>
      </c>
      <c r="O68" s="33">
        <f t="shared" si="15"/>
        <v>1</v>
      </c>
      <c r="P68" s="33">
        <f t="shared" ca="1" si="16"/>
        <v>0</v>
      </c>
      <c r="Q68" s="34" t="s">
        <v>172</v>
      </c>
      <c r="R68" s="35">
        <f t="shared" si="17"/>
        <v>0</v>
      </c>
      <c r="S68" s="35">
        <f t="shared" si="18"/>
        <v>134.12779999999998</v>
      </c>
      <c r="T68" s="30">
        <v>134</v>
      </c>
      <c r="U68" s="28"/>
      <c r="V68" s="28"/>
      <c r="W68" s="28"/>
      <c r="X68" s="28"/>
      <c r="Y68" s="28"/>
      <c r="AE68" s="60"/>
      <c r="AF68" s="60"/>
      <c r="AH68" s="27"/>
      <c r="AI68" s="39"/>
      <c r="AJ68" s="39"/>
      <c r="AK68" s="39"/>
      <c r="AL68" s="31"/>
      <c r="AM68" s="27"/>
      <c r="AN68" s="1"/>
    </row>
    <row r="69" spans="1:40" x14ac:dyDescent="0.2">
      <c r="A69" s="1">
        <v>21</v>
      </c>
      <c r="B69" s="1">
        <v>21</v>
      </c>
      <c r="C69" s="1" t="s">
        <v>610</v>
      </c>
      <c r="D69" s="30" t="s">
        <v>244</v>
      </c>
      <c r="E69" s="30">
        <v>128</v>
      </c>
      <c r="F69" s="28"/>
      <c r="G69" s="28"/>
      <c r="H69" s="28"/>
      <c r="I69" s="28"/>
      <c r="J69" s="28"/>
      <c r="K69" s="33">
        <f t="shared" si="13"/>
        <v>128</v>
      </c>
      <c r="L69" s="33" t="s">
        <v>812</v>
      </c>
      <c r="M69" s="33"/>
      <c r="N69" s="40">
        <f t="shared" si="14"/>
        <v>127.9937</v>
      </c>
      <c r="O69" s="33">
        <f t="shared" si="15"/>
        <v>1</v>
      </c>
      <c r="P69" s="33">
        <f t="shared" ca="1" si="16"/>
        <v>0</v>
      </c>
      <c r="Q69" s="34" t="s">
        <v>172</v>
      </c>
      <c r="R69" s="35">
        <f t="shared" si="17"/>
        <v>0</v>
      </c>
      <c r="S69" s="35">
        <f t="shared" si="18"/>
        <v>128.1217</v>
      </c>
      <c r="T69" s="30">
        <v>128</v>
      </c>
      <c r="U69" s="28"/>
      <c r="V69" s="28"/>
      <c r="W69" s="28"/>
      <c r="X69" s="28"/>
      <c r="Y69" s="28"/>
      <c r="AE69" s="60"/>
      <c r="AF69" s="60"/>
      <c r="AH69" s="27"/>
      <c r="AI69" s="39"/>
      <c r="AJ69" s="39"/>
      <c r="AK69" s="39"/>
      <c r="AL69" s="31"/>
      <c r="AM69" s="27"/>
      <c r="AN69" s="1"/>
    </row>
    <row r="70" spans="1:40" x14ac:dyDescent="0.2">
      <c r="A70" s="1">
        <v>22</v>
      </c>
      <c r="B70" s="1">
        <v>22</v>
      </c>
      <c r="C70" s="1" t="s">
        <v>355</v>
      </c>
      <c r="D70" s="30" t="s">
        <v>81</v>
      </c>
      <c r="E70" s="30"/>
      <c r="F70" s="28">
        <v>128</v>
      </c>
      <c r="G70" s="28"/>
      <c r="H70" s="28"/>
      <c r="I70" s="28"/>
      <c r="J70" s="28"/>
      <c r="K70" s="33">
        <f t="shared" si="13"/>
        <v>128</v>
      </c>
      <c r="L70" s="33" t="s">
        <v>812</v>
      </c>
      <c r="M70" s="33"/>
      <c r="N70" s="40">
        <f t="shared" si="14"/>
        <v>127.9936</v>
      </c>
      <c r="O70" s="33">
        <f t="shared" si="15"/>
        <v>1</v>
      </c>
      <c r="P70" s="33" t="str">
        <f t="shared" ca="1" si="16"/>
        <v>Y</v>
      </c>
      <c r="Q70" s="34" t="s">
        <v>172</v>
      </c>
      <c r="R70" s="35">
        <f t="shared" si="17"/>
        <v>0</v>
      </c>
      <c r="S70" s="35">
        <f t="shared" si="18"/>
        <v>128.00640000000001</v>
      </c>
      <c r="T70" s="30"/>
      <c r="U70" s="28">
        <v>128</v>
      </c>
      <c r="V70" s="28"/>
      <c r="W70" s="28"/>
      <c r="X70" s="28"/>
      <c r="Y70" s="28"/>
      <c r="AE70" s="60"/>
      <c r="AF70" s="60"/>
      <c r="AH70" s="27"/>
      <c r="AI70" s="39"/>
      <c r="AJ70" s="39"/>
      <c r="AK70" s="39"/>
      <c r="AL70" s="31"/>
      <c r="AM70" s="27"/>
      <c r="AN70" s="1"/>
    </row>
    <row r="71" spans="1:40" x14ac:dyDescent="0.2">
      <c r="A71" s="1">
        <v>23</v>
      </c>
      <c r="B71" s="1">
        <v>23</v>
      </c>
      <c r="C71" s="1" t="s">
        <v>397</v>
      </c>
      <c r="D71" s="30" t="s">
        <v>31</v>
      </c>
      <c r="E71" s="30"/>
      <c r="F71" s="28">
        <v>101</v>
      </c>
      <c r="G71" s="28"/>
      <c r="H71" s="28"/>
      <c r="I71" s="28"/>
      <c r="J71" s="28"/>
      <c r="K71" s="33">
        <f t="shared" si="13"/>
        <v>101</v>
      </c>
      <c r="L71" s="33" t="s">
        <v>812</v>
      </c>
      <c r="M71" s="33"/>
      <c r="N71" s="40">
        <f t="shared" si="14"/>
        <v>100.9935</v>
      </c>
      <c r="O71" s="33">
        <f t="shared" si="15"/>
        <v>1</v>
      </c>
      <c r="P71" s="33" t="str">
        <f t="shared" ca="1" si="16"/>
        <v>Y</v>
      </c>
      <c r="Q71" s="34" t="s">
        <v>172</v>
      </c>
      <c r="R71" s="35">
        <f t="shared" si="17"/>
        <v>0</v>
      </c>
      <c r="S71" s="35">
        <f t="shared" si="18"/>
        <v>101.00359999999999</v>
      </c>
      <c r="T71" s="30"/>
      <c r="U71" s="28">
        <v>101</v>
      </c>
      <c r="V71" s="28"/>
      <c r="W71" s="28"/>
      <c r="X71" s="28"/>
      <c r="Y71" s="28"/>
      <c r="AE71" s="60"/>
      <c r="AF71" s="60"/>
      <c r="AH71" s="27"/>
      <c r="AI71" s="39"/>
      <c r="AJ71" s="39"/>
      <c r="AK71" s="39"/>
      <c r="AL71" s="31"/>
      <c r="AM71" s="27"/>
      <c r="AN71" s="1"/>
    </row>
    <row r="72" spans="1:40" x14ac:dyDescent="0.2">
      <c r="A72" s="1">
        <v>24</v>
      </c>
      <c r="B72" s="1">
        <v>24</v>
      </c>
      <c r="C72" s="1" t="s">
        <v>419</v>
      </c>
      <c r="D72" s="30" t="s">
        <v>71</v>
      </c>
      <c r="E72" s="30"/>
      <c r="F72" s="28">
        <v>88</v>
      </c>
      <c r="G72" s="28"/>
      <c r="H72" s="28"/>
      <c r="I72" s="28"/>
      <c r="J72" s="28"/>
      <c r="K72" s="33">
        <f t="shared" si="13"/>
        <v>88</v>
      </c>
      <c r="L72" s="33" t="s">
        <v>812</v>
      </c>
      <c r="M72" s="33"/>
      <c r="N72" s="40">
        <f t="shared" si="14"/>
        <v>87.993399999999994</v>
      </c>
      <c r="O72" s="33">
        <f t="shared" si="15"/>
        <v>1</v>
      </c>
      <c r="P72" s="33" t="str">
        <f t="shared" ca="1" si="16"/>
        <v>Y</v>
      </c>
      <c r="Q72" s="34" t="s">
        <v>172</v>
      </c>
      <c r="R72" s="35">
        <f t="shared" si="17"/>
        <v>0</v>
      </c>
      <c r="S72" s="35">
        <f t="shared" si="18"/>
        <v>88.002199999999988</v>
      </c>
      <c r="T72" s="30"/>
      <c r="U72" s="28">
        <v>88</v>
      </c>
      <c r="V72" s="28"/>
      <c r="W72" s="28"/>
      <c r="X72" s="28"/>
      <c r="Y72" s="28"/>
      <c r="AE72" s="60"/>
      <c r="AF72" s="60"/>
      <c r="AH72" s="27"/>
      <c r="AI72" s="39"/>
      <c r="AJ72" s="39"/>
      <c r="AK72" s="39"/>
      <c r="AL72" s="31"/>
      <c r="AM72" s="27"/>
      <c r="AN72" s="1"/>
    </row>
    <row r="73" spans="1:40" x14ac:dyDescent="0.2">
      <c r="A73" s="1">
        <v>25</v>
      </c>
      <c r="B73" s="1">
        <v>25</v>
      </c>
      <c r="C73" s="1" t="s">
        <v>611</v>
      </c>
      <c r="D73" s="30" t="s">
        <v>157</v>
      </c>
      <c r="E73" s="30">
        <v>87</v>
      </c>
      <c r="F73" s="28"/>
      <c r="G73" s="28"/>
      <c r="H73" s="28"/>
      <c r="I73" s="28"/>
      <c r="J73" s="28"/>
      <c r="K73" s="33">
        <f t="shared" si="13"/>
        <v>87</v>
      </c>
      <c r="L73" s="33" t="s">
        <v>812</v>
      </c>
      <c r="M73" s="33"/>
      <c r="N73" s="40">
        <f t="shared" si="14"/>
        <v>86.993300000000005</v>
      </c>
      <c r="O73" s="33">
        <f t="shared" si="15"/>
        <v>1</v>
      </c>
      <c r="P73" s="33">
        <f t="shared" ca="1" si="16"/>
        <v>0</v>
      </c>
      <c r="Q73" s="34" t="s">
        <v>172</v>
      </c>
      <c r="R73" s="35">
        <f t="shared" si="17"/>
        <v>0</v>
      </c>
      <c r="S73" s="35">
        <f t="shared" si="18"/>
        <v>87.080300000000008</v>
      </c>
      <c r="T73" s="30">
        <v>87</v>
      </c>
      <c r="U73" s="28"/>
      <c r="V73" s="28"/>
      <c r="W73" s="28"/>
      <c r="X73" s="28"/>
      <c r="Y73" s="28"/>
      <c r="AE73" s="60"/>
      <c r="AF73" s="60"/>
      <c r="AH73" s="27"/>
      <c r="AI73" s="39"/>
      <c r="AJ73" s="39"/>
      <c r="AK73" s="39"/>
      <c r="AL73" s="31"/>
      <c r="AM73" s="27"/>
      <c r="AN73" s="1"/>
    </row>
    <row r="74" spans="1:40" x14ac:dyDescent="0.2">
      <c r="A74" s="1">
        <v>26</v>
      </c>
      <c r="B74" s="1">
        <v>26</v>
      </c>
      <c r="C74" s="1" t="s">
        <v>427</v>
      </c>
      <c r="D74" s="30" t="s">
        <v>36</v>
      </c>
      <c r="E74" s="30"/>
      <c r="F74" s="28">
        <v>80</v>
      </c>
      <c r="G74" s="28"/>
      <c r="H74" s="28"/>
      <c r="I74" s="28"/>
      <c r="J74" s="28"/>
      <c r="K74" s="33">
        <f t="shared" si="13"/>
        <v>80</v>
      </c>
      <c r="L74" s="33" t="s">
        <v>812</v>
      </c>
      <c r="M74" s="33"/>
      <c r="N74" s="40">
        <f t="shared" si="14"/>
        <v>79.993200000000002</v>
      </c>
      <c r="O74" s="33">
        <f t="shared" si="15"/>
        <v>1</v>
      </c>
      <c r="P74" s="33" t="str">
        <f t="shared" ca="1" si="16"/>
        <v>Y</v>
      </c>
      <c r="Q74" s="34" t="s">
        <v>172</v>
      </c>
      <c r="R74" s="35">
        <f t="shared" si="17"/>
        <v>0</v>
      </c>
      <c r="S74" s="35">
        <f t="shared" si="18"/>
        <v>80.001199999999997</v>
      </c>
      <c r="T74" s="30"/>
      <c r="U74" s="28">
        <v>80</v>
      </c>
      <c r="V74" s="28"/>
      <c r="W74" s="28"/>
      <c r="X74" s="28"/>
      <c r="Y74" s="28"/>
      <c r="AE74" s="60"/>
      <c r="AF74" s="60"/>
      <c r="AH74" s="27"/>
      <c r="AI74" s="39"/>
      <c r="AJ74" s="39"/>
      <c r="AK74" s="39"/>
      <c r="AL74" s="31"/>
      <c r="AM74" s="27"/>
      <c r="AN74" s="1"/>
    </row>
    <row r="75" spans="1:40" ht="5.0999999999999996" customHeight="1" x14ac:dyDescent="0.2">
      <c r="A75" s="28"/>
      <c r="B75" s="28"/>
      <c r="D75" s="51"/>
      <c r="E75" s="51"/>
      <c r="F75" s="51"/>
      <c r="G75" s="51"/>
      <c r="H75" s="51"/>
      <c r="I75" s="51"/>
      <c r="J75" s="51"/>
      <c r="K75" s="33"/>
      <c r="L75" s="28"/>
      <c r="M75" s="28"/>
      <c r="N75" s="40"/>
      <c r="O75" s="28"/>
      <c r="P75" s="28"/>
      <c r="R75" s="59"/>
      <c r="S75" s="35"/>
      <c r="T75" s="28"/>
      <c r="U75" s="28"/>
      <c r="V75" s="28"/>
      <c r="W75" s="28"/>
      <c r="X75" s="28"/>
      <c r="Y75" s="28"/>
      <c r="AE75" s="60"/>
      <c r="AF75" s="60"/>
      <c r="AH75" s="27"/>
      <c r="AI75" s="39"/>
      <c r="AJ75" s="39"/>
      <c r="AK75" s="39"/>
      <c r="AL75" s="31"/>
      <c r="AM75" s="27"/>
      <c r="AN75" s="1"/>
    </row>
    <row r="76" spans="1:40" x14ac:dyDescent="0.2">
      <c r="D76" s="28"/>
      <c r="E76" s="28"/>
      <c r="F76" s="28"/>
      <c r="G76" s="28"/>
      <c r="H76" s="28"/>
      <c r="I76" s="28"/>
      <c r="J76" s="28"/>
      <c r="K76" s="33"/>
      <c r="L76" s="28"/>
      <c r="M76" s="28"/>
      <c r="N76" s="40"/>
      <c r="O76" s="28"/>
      <c r="P76" s="28"/>
      <c r="R76" s="56"/>
      <c r="S76" s="35"/>
      <c r="T76" s="51"/>
      <c r="U76" s="51"/>
      <c r="V76" s="51"/>
      <c r="W76" s="51"/>
      <c r="X76" s="51"/>
      <c r="Y76" s="51"/>
      <c r="AE76" s="60"/>
      <c r="AF76" s="60"/>
      <c r="AH76" s="27"/>
      <c r="AI76" s="39"/>
      <c r="AJ76" s="39"/>
      <c r="AK76" s="39"/>
      <c r="AL76" s="31"/>
      <c r="AM76" s="27"/>
      <c r="AN76" s="1"/>
    </row>
    <row r="77" spans="1:40" x14ac:dyDescent="0.2">
      <c r="C77" s="27" t="s">
        <v>158</v>
      </c>
      <c r="D77" s="28"/>
      <c r="E77" s="28"/>
      <c r="F77" s="28"/>
      <c r="G77" s="28"/>
      <c r="H77" s="28"/>
      <c r="I77" s="28"/>
      <c r="J77" s="28"/>
      <c r="K77" s="33"/>
      <c r="L77" s="28"/>
      <c r="M77" s="28"/>
      <c r="N77" s="40"/>
      <c r="O77" s="28"/>
      <c r="P77" s="28"/>
      <c r="Q77" s="51" t="str">
        <f>C77</f>
        <v>F45</v>
      </c>
      <c r="R77" s="56"/>
      <c r="S77" s="35"/>
      <c r="T77" s="28"/>
      <c r="U77" s="51"/>
      <c r="V77" s="51"/>
      <c r="W77" s="51"/>
      <c r="X77" s="51"/>
      <c r="Y77" s="51"/>
      <c r="AE77" s="60"/>
      <c r="AF77" s="60"/>
      <c r="AH77" s="27"/>
      <c r="AI77" s="39">
        <v>584</v>
      </c>
      <c r="AJ77" s="39">
        <v>531</v>
      </c>
      <c r="AK77" s="39">
        <v>493</v>
      </c>
      <c r="AL77" s="31"/>
      <c r="AM77" s="27"/>
      <c r="AN77" s="1"/>
    </row>
    <row r="78" spans="1:40" x14ac:dyDescent="0.2">
      <c r="A78" s="1">
        <v>1</v>
      </c>
      <c r="B78" s="1">
        <v>1</v>
      </c>
      <c r="C78" s="1" t="s">
        <v>155</v>
      </c>
      <c r="D78" s="30" t="s">
        <v>157</v>
      </c>
      <c r="E78" s="30">
        <v>195</v>
      </c>
      <c r="F78" s="28">
        <v>196</v>
      </c>
      <c r="G78" s="28"/>
      <c r="H78" s="28"/>
      <c r="I78" s="28"/>
      <c r="J78" s="28"/>
      <c r="K78" s="33">
        <f t="shared" ref="K78:K100" si="19">IFERROR(LARGE(E78:J78,1),0)+IF($D$5&gt;=2,IFERROR(LARGE(E78:J78,2),0),0)+IF($D$5&gt;=3,IFERROR(LARGE(E78:J78,3),0),0)+IF($D$5&gt;=4,IFERROR(LARGE(E78:J78,4),0),0)+IF($D$5&gt;=5,IFERROR(LARGE(E78:J78,5),0),0)+IF($D$5&gt;=6,IFERROR(LARGE(E78:J78,6),0),0)</f>
        <v>391</v>
      </c>
      <c r="L78" s="33" t="s">
        <v>812</v>
      </c>
      <c r="M78" s="33" t="s">
        <v>612</v>
      </c>
      <c r="N78" s="40">
        <f t="shared" ref="N78:N100" si="20">K78-(ROW(K78)-ROW(K$6))/10000</f>
        <v>390.99279999999999</v>
      </c>
      <c r="O78" s="33">
        <f t="shared" ref="O78:O100" si="21">COUNT(E78:J78)</f>
        <v>2</v>
      </c>
      <c r="P78" s="33">
        <f t="shared" ref="P78:P100" ca="1" si="22">IF(AND(O78=1,OFFSET(D78,0,P$3)&gt;0),"Y",0)</f>
        <v>0</v>
      </c>
      <c r="Q78" s="34" t="s">
        <v>158</v>
      </c>
      <c r="R78" s="35">
        <f t="shared" ref="R78:R100" si="23">1-(Q78=Q77)</f>
        <v>0</v>
      </c>
      <c r="S78" s="35">
        <f t="shared" ref="S78:S100" si="24">N78+T78/1000+U78/10000+V78/100000+W78/1000000+X78/10000000+Y78/100000000</f>
        <v>391.20740000000001</v>
      </c>
      <c r="T78" s="30">
        <v>195</v>
      </c>
      <c r="U78" s="28">
        <v>196</v>
      </c>
      <c r="V78" s="28"/>
      <c r="W78" s="28"/>
      <c r="X78" s="28"/>
      <c r="Y78" s="28"/>
      <c r="AE78" s="60"/>
      <c r="AF78" s="60"/>
      <c r="AH78" s="27"/>
      <c r="AI78" s="39"/>
      <c r="AJ78" s="39"/>
      <c r="AK78" s="39"/>
      <c r="AL78" s="31"/>
      <c r="AM78" s="27"/>
      <c r="AN78" s="1"/>
    </row>
    <row r="79" spans="1:40" x14ac:dyDescent="0.2">
      <c r="A79" s="1">
        <v>2</v>
      </c>
      <c r="B79" s="1">
        <v>2</v>
      </c>
      <c r="C79" s="1" t="s">
        <v>194</v>
      </c>
      <c r="D79" s="30" t="s">
        <v>40</v>
      </c>
      <c r="E79" s="30">
        <v>192</v>
      </c>
      <c r="F79" s="28">
        <v>188</v>
      </c>
      <c r="G79" s="28"/>
      <c r="H79" s="28"/>
      <c r="I79" s="28"/>
      <c r="J79" s="28"/>
      <c r="K79" s="33">
        <f t="shared" si="19"/>
        <v>380</v>
      </c>
      <c r="L79" s="33" t="s">
        <v>812</v>
      </c>
      <c r="M79" s="33" t="s">
        <v>613</v>
      </c>
      <c r="N79" s="40">
        <f t="shared" si="20"/>
        <v>379.99270000000001</v>
      </c>
      <c r="O79" s="33">
        <f t="shared" si="21"/>
        <v>2</v>
      </c>
      <c r="P79" s="33">
        <f t="shared" ca="1" si="22"/>
        <v>0</v>
      </c>
      <c r="Q79" s="34" t="s">
        <v>158</v>
      </c>
      <c r="R79" s="35">
        <f t="shared" si="23"/>
        <v>0</v>
      </c>
      <c r="S79" s="35">
        <f t="shared" si="24"/>
        <v>380.20350000000002</v>
      </c>
      <c r="T79" s="30">
        <v>192</v>
      </c>
      <c r="U79" s="28">
        <v>188</v>
      </c>
      <c r="V79" s="28"/>
      <c r="W79" s="28"/>
      <c r="X79" s="28"/>
      <c r="Y79" s="28"/>
      <c r="AE79" s="60"/>
      <c r="AF79" s="60"/>
      <c r="AH79" s="27"/>
      <c r="AI79" s="39"/>
      <c r="AJ79" s="39"/>
      <c r="AK79" s="39"/>
      <c r="AL79" s="31"/>
      <c r="AM79" s="27"/>
      <c r="AN79" s="1"/>
    </row>
    <row r="80" spans="1:40" x14ac:dyDescent="0.2">
      <c r="A80" s="1">
        <v>3</v>
      </c>
      <c r="B80" s="1">
        <v>3</v>
      </c>
      <c r="C80" s="1" t="s">
        <v>188</v>
      </c>
      <c r="D80" s="30" t="s">
        <v>24</v>
      </c>
      <c r="E80" s="30">
        <v>186</v>
      </c>
      <c r="F80" s="28">
        <v>191</v>
      </c>
      <c r="G80" s="28"/>
      <c r="H80" s="28"/>
      <c r="I80" s="28"/>
      <c r="J80" s="28"/>
      <c r="K80" s="33">
        <f t="shared" si="19"/>
        <v>377</v>
      </c>
      <c r="L80" s="33" t="s">
        <v>812</v>
      </c>
      <c r="M80" s="33" t="s">
        <v>614</v>
      </c>
      <c r="N80" s="40">
        <f t="shared" si="20"/>
        <v>376.99259999999998</v>
      </c>
      <c r="O80" s="33">
        <f t="shared" si="21"/>
        <v>2</v>
      </c>
      <c r="P80" s="33">
        <f t="shared" ca="1" si="22"/>
        <v>0</v>
      </c>
      <c r="Q80" s="34" t="s">
        <v>158</v>
      </c>
      <c r="R80" s="35">
        <f t="shared" si="23"/>
        <v>0</v>
      </c>
      <c r="S80" s="35">
        <f t="shared" si="24"/>
        <v>377.19769999999994</v>
      </c>
      <c r="T80" s="30">
        <v>186</v>
      </c>
      <c r="U80" s="28">
        <v>191</v>
      </c>
      <c r="V80" s="28"/>
      <c r="W80" s="28"/>
      <c r="X80" s="28"/>
      <c r="Y80" s="28"/>
      <c r="AE80" s="60"/>
      <c r="AF80" s="60"/>
      <c r="AH80" s="27"/>
      <c r="AI80" s="39"/>
      <c r="AJ80" s="39"/>
      <c r="AK80" s="39"/>
      <c r="AL80" s="31"/>
      <c r="AM80" s="27"/>
      <c r="AN80" s="1"/>
    </row>
    <row r="81" spans="1:40" x14ac:dyDescent="0.2">
      <c r="A81" s="1">
        <v>4</v>
      </c>
      <c r="B81" s="1">
        <v>4</v>
      </c>
      <c r="C81" s="1" t="s">
        <v>266</v>
      </c>
      <c r="D81" s="30" t="s">
        <v>157</v>
      </c>
      <c r="E81" s="30">
        <v>169</v>
      </c>
      <c r="F81" s="28">
        <v>173</v>
      </c>
      <c r="G81" s="28"/>
      <c r="H81" s="28"/>
      <c r="I81" s="28"/>
      <c r="J81" s="28"/>
      <c r="K81" s="33">
        <f t="shared" si="19"/>
        <v>342</v>
      </c>
      <c r="L81" s="33" t="s">
        <v>812</v>
      </c>
      <c r="M81" s="33"/>
      <c r="N81" s="40">
        <f t="shared" si="20"/>
        <v>341.99250000000001</v>
      </c>
      <c r="O81" s="33">
        <f t="shared" si="21"/>
        <v>2</v>
      </c>
      <c r="P81" s="33">
        <f t="shared" ca="1" si="22"/>
        <v>0</v>
      </c>
      <c r="Q81" s="34" t="s">
        <v>158</v>
      </c>
      <c r="R81" s="35">
        <f t="shared" si="23"/>
        <v>0</v>
      </c>
      <c r="S81" s="35">
        <f t="shared" si="24"/>
        <v>342.17879999999997</v>
      </c>
      <c r="T81" s="30">
        <v>169</v>
      </c>
      <c r="U81" s="28">
        <v>173</v>
      </c>
      <c r="V81" s="28"/>
      <c r="W81" s="28"/>
      <c r="X81" s="28"/>
      <c r="Y81" s="28"/>
      <c r="AE81" s="60"/>
      <c r="AF81" s="60"/>
      <c r="AH81" s="27"/>
      <c r="AI81" s="39"/>
      <c r="AJ81" s="39"/>
      <c r="AK81" s="39"/>
      <c r="AL81" s="31"/>
      <c r="AM81" s="27"/>
      <c r="AN81" s="1"/>
    </row>
    <row r="82" spans="1:40" x14ac:dyDescent="0.2">
      <c r="A82" s="1">
        <v>5</v>
      </c>
      <c r="B82" s="1">
        <v>5</v>
      </c>
      <c r="C82" s="1" t="s">
        <v>298</v>
      </c>
      <c r="D82" s="30" t="s">
        <v>31</v>
      </c>
      <c r="E82" s="30">
        <v>152</v>
      </c>
      <c r="F82" s="28">
        <v>160</v>
      </c>
      <c r="G82" s="28"/>
      <c r="H82" s="28"/>
      <c r="I82" s="28"/>
      <c r="J82" s="28"/>
      <c r="K82" s="33">
        <f t="shared" si="19"/>
        <v>312</v>
      </c>
      <c r="L82" s="33" t="s">
        <v>812</v>
      </c>
      <c r="M82" s="33"/>
      <c r="N82" s="40">
        <f t="shared" si="20"/>
        <v>311.99239999999998</v>
      </c>
      <c r="O82" s="33">
        <f t="shared" si="21"/>
        <v>2</v>
      </c>
      <c r="P82" s="33">
        <f t="shared" ca="1" si="22"/>
        <v>0</v>
      </c>
      <c r="Q82" s="34" t="s">
        <v>158</v>
      </c>
      <c r="R82" s="35">
        <f t="shared" si="23"/>
        <v>0</v>
      </c>
      <c r="S82" s="35">
        <f t="shared" si="24"/>
        <v>312.16039999999998</v>
      </c>
      <c r="T82" s="30">
        <v>152</v>
      </c>
      <c r="U82" s="28">
        <v>160</v>
      </c>
      <c r="V82" s="28"/>
      <c r="W82" s="28"/>
      <c r="X82" s="28"/>
      <c r="Y82" s="28"/>
      <c r="AE82" s="60"/>
      <c r="AF82" s="60"/>
      <c r="AH82" s="27"/>
      <c r="AI82" s="39"/>
      <c r="AJ82" s="39"/>
      <c r="AK82" s="39"/>
      <c r="AL82" s="31"/>
      <c r="AM82" s="27"/>
      <c r="AN82" s="1"/>
    </row>
    <row r="83" spans="1:40" x14ac:dyDescent="0.2">
      <c r="A83" s="1">
        <v>6</v>
      </c>
      <c r="B83" s="1">
        <v>6</v>
      </c>
      <c r="C83" s="1" t="s">
        <v>320</v>
      </c>
      <c r="D83" s="30" t="s">
        <v>24</v>
      </c>
      <c r="E83" s="30">
        <v>149</v>
      </c>
      <c r="F83" s="28">
        <v>150</v>
      </c>
      <c r="G83" s="28"/>
      <c r="H83" s="28"/>
      <c r="I83" s="28"/>
      <c r="J83" s="28"/>
      <c r="K83" s="33">
        <f t="shared" si="19"/>
        <v>299</v>
      </c>
      <c r="L83" s="33" t="s">
        <v>812</v>
      </c>
      <c r="M83" s="33"/>
      <c r="N83" s="40">
        <f t="shared" si="20"/>
        <v>298.9923</v>
      </c>
      <c r="O83" s="33">
        <f t="shared" si="21"/>
        <v>2</v>
      </c>
      <c r="P83" s="33">
        <f t="shared" ca="1" si="22"/>
        <v>0</v>
      </c>
      <c r="Q83" s="34" t="s">
        <v>158</v>
      </c>
      <c r="R83" s="35">
        <f t="shared" si="23"/>
        <v>0</v>
      </c>
      <c r="S83" s="35">
        <f t="shared" si="24"/>
        <v>299.15629999999999</v>
      </c>
      <c r="T83" s="30">
        <v>149</v>
      </c>
      <c r="U83" s="28">
        <v>150</v>
      </c>
      <c r="V83" s="28"/>
      <c r="W83" s="28"/>
      <c r="X83" s="28"/>
      <c r="Y83" s="28"/>
      <c r="AE83" s="60"/>
      <c r="AF83" s="60"/>
      <c r="AH83" s="27"/>
      <c r="AI83" s="39"/>
      <c r="AJ83" s="39"/>
      <c r="AK83" s="39"/>
      <c r="AL83" s="31"/>
      <c r="AM83" s="27"/>
      <c r="AN83" s="1"/>
    </row>
    <row r="84" spans="1:40" x14ac:dyDescent="0.2">
      <c r="A84" s="1">
        <v>7</v>
      </c>
      <c r="B84" s="1">
        <v>7</v>
      </c>
      <c r="C84" s="1" t="s">
        <v>319</v>
      </c>
      <c r="D84" s="30" t="s">
        <v>24</v>
      </c>
      <c r="E84" s="30">
        <v>143</v>
      </c>
      <c r="F84" s="28">
        <v>151</v>
      </c>
      <c r="G84" s="28"/>
      <c r="H84" s="28"/>
      <c r="I84" s="28"/>
      <c r="J84" s="28"/>
      <c r="K84" s="33">
        <f t="shared" si="19"/>
        <v>294</v>
      </c>
      <c r="L84" s="33" t="s">
        <v>812</v>
      </c>
      <c r="M84" s="33"/>
      <c r="N84" s="40">
        <f t="shared" si="20"/>
        <v>293.99220000000003</v>
      </c>
      <c r="O84" s="33">
        <f t="shared" si="21"/>
        <v>2</v>
      </c>
      <c r="P84" s="33">
        <f t="shared" ca="1" si="22"/>
        <v>0</v>
      </c>
      <c r="Q84" s="34" t="s">
        <v>158</v>
      </c>
      <c r="R84" s="35">
        <f t="shared" si="23"/>
        <v>0</v>
      </c>
      <c r="S84" s="35">
        <f t="shared" si="24"/>
        <v>294.15030000000002</v>
      </c>
      <c r="T84" s="30">
        <v>143</v>
      </c>
      <c r="U84" s="28">
        <v>151</v>
      </c>
      <c r="V84" s="28"/>
      <c r="W84" s="28"/>
      <c r="X84" s="28"/>
      <c r="Y84" s="28"/>
      <c r="AE84" s="60"/>
      <c r="AF84" s="60"/>
      <c r="AH84" s="27"/>
      <c r="AI84" s="39"/>
      <c r="AJ84" s="39"/>
      <c r="AK84" s="39"/>
      <c r="AL84" s="31"/>
      <c r="AM84" s="27"/>
      <c r="AN84" s="1"/>
    </row>
    <row r="85" spans="1:40" x14ac:dyDescent="0.2">
      <c r="A85" s="1">
        <v>8</v>
      </c>
      <c r="B85" s="1">
        <v>8</v>
      </c>
      <c r="C85" s="1" t="s">
        <v>343</v>
      </c>
      <c r="D85" s="30" t="s">
        <v>127</v>
      </c>
      <c r="E85" s="30">
        <v>139</v>
      </c>
      <c r="F85" s="28">
        <v>136</v>
      </c>
      <c r="G85" s="28"/>
      <c r="H85" s="28"/>
      <c r="I85" s="28"/>
      <c r="J85" s="28"/>
      <c r="K85" s="33">
        <f t="shared" si="19"/>
        <v>275</v>
      </c>
      <c r="L85" s="33" t="s">
        <v>812</v>
      </c>
      <c r="M85" s="33"/>
      <c r="N85" s="40">
        <f t="shared" si="20"/>
        <v>274.99209999999999</v>
      </c>
      <c r="O85" s="33">
        <f t="shared" si="21"/>
        <v>2</v>
      </c>
      <c r="P85" s="33">
        <f t="shared" ca="1" si="22"/>
        <v>0</v>
      </c>
      <c r="Q85" s="34" t="s">
        <v>158</v>
      </c>
      <c r="R85" s="35">
        <f t="shared" si="23"/>
        <v>0</v>
      </c>
      <c r="S85" s="35">
        <f t="shared" si="24"/>
        <v>275.1447</v>
      </c>
      <c r="T85" s="30">
        <v>139</v>
      </c>
      <c r="U85" s="28">
        <v>136</v>
      </c>
      <c r="V85" s="28"/>
      <c r="W85" s="28"/>
      <c r="X85" s="28"/>
      <c r="Y85" s="28"/>
      <c r="AE85" s="60"/>
      <c r="AF85" s="60"/>
      <c r="AH85" s="27"/>
      <c r="AI85" s="39"/>
      <c r="AJ85" s="39"/>
      <c r="AK85" s="39"/>
      <c r="AL85" s="31"/>
      <c r="AM85" s="27"/>
      <c r="AN85" s="1"/>
    </row>
    <row r="86" spans="1:40" x14ac:dyDescent="0.2">
      <c r="A86" s="1">
        <v>9</v>
      </c>
      <c r="B86" s="1">
        <v>9</v>
      </c>
      <c r="C86" s="1" t="s">
        <v>410</v>
      </c>
      <c r="D86" s="30" t="s">
        <v>137</v>
      </c>
      <c r="E86" s="30">
        <v>97</v>
      </c>
      <c r="F86" s="28">
        <v>95</v>
      </c>
      <c r="G86" s="28"/>
      <c r="H86" s="28"/>
      <c r="I86" s="28"/>
      <c r="J86" s="28"/>
      <c r="K86" s="33">
        <f t="shared" si="19"/>
        <v>192</v>
      </c>
      <c r="L86" s="33" t="s">
        <v>812</v>
      </c>
      <c r="M86" s="33"/>
      <c r="N86" s="40">
        <f t="shared" si="20"/>
        <v>191.99199999999999</v>
      </c>
      <c r="O86" s="33">
        <f t="shared" si="21"/>
        <v>2</v>
      </c>
      <c r="P86" s="33">
        <f t="shared" ca="1" si="22"/>
        <v>0</v>
      </c>
      <c r="Q86" s="34" t="s">
        <v>158</v>
      </c>
      <c r="R86" s="35">
        <f t="shared" si="23"/>
        <v>0</v>
      </c>
      <c r="S86" s="35">
        <f t="shared" si="24"/>
        <v>192.0985</v>
      </c>
      <c r="T86" s="30">
        <v>97</v>
      </c>
      <c r="U86" s="28">
        <v>95</v>
      </c>
      <c r="V86" s="28"/>
      <c r="W86" s="28"/>
      <c r="X86" s="28"/>
      <c r="Y86" s="28"/>
      <c r="AE86" s="60"/>
      <c r="AF86" s="60"/>
      <c r="AH86" s="27"/>
      <c r="AI86" s="39"/>
      <c r="AJ86" s="39"/>
      <c r="AK86" s="39"/>
      <c r="AL86" s="31"/>
      <c r="AM86" s="27"/>
      <c r="AN86" s="1"/>
    </row>
    <row r="87" spans="1:40" x14ac:dyDescent="0.2">
      <c r="A87" s="1">
        <v>10</v>
      </c>
      <c r="B87" s="1">
        <v>10</v>
      </c>
      <c r="C87" s="1" t="s">
        <v>411</v>
      </c>
      <c r="D87" s="30" t="s">
        <v>137</v>
      </c>
      <c r="E87" s="30">
        <v>96</v>
      </c>
      <c r="F87" s="28">
        <v>94</v>
      </c>
      <c r="G87" s="28"/>
      <c r="H87" s="28"/>
      <c r="I87" s="28"/>
      <c r="J87" s="28"/>
      <c r="K87" s="33">
        <f t="shared" si="19"/>
        <v>190</v>
      </c>
      <c r="L87" s="33" t="s">
        <v>812</v>
      </c>
      <c r="M87" s="33"/>
      <c r="N87" s="40">
        <f t="shared" si="20"/>
        <v>189.99189999999999</v>
      </c>
      <c r="O87" s="33">
        <f t="shared" si="21"/>
        <v>2</v>
      </c>
      <c r="P87" s="33">
        <f t="shared" ca="1" si="22"/>
        <v>0</v>
      </c>
      <c r="Q87" s="34" t="s">
        <v>158</v>
      </c>
      <c r="R87" s="35">
        <f t="shared" si="23"/>
        <v>0</v>
      </c>
      <c r="S87" s="35">
        <f t="shared" si="24"/>
        <v>190.09729999999999</v>
      </c>
      <c r="T87" s="30">
        <v>96</v>
      </c>
      <c r="U87" s="28">
        <v>94</v>
      </c>
      <c r="V87" s="28"/>
      <c r="W87" s="28"/>
      <c r="X87" s="28"/>
      <c r="Y87" s="28"/>
      <c r="AE87" s="60"/>
      <c r="AF87" s="60"/>
      <c r="AH87" s="27"/>
      <c r="AI87" s="39"/>
      <c r="AJ87" s="39"/>
      <c r="AK87" s="39"/>
      <c r="AL87" s="31"/>
      <c r="AM87" s="27"/>
      <c r="AN87" s="1"/>
    </row>
    <row r="88" spans="1:40" x14ac:dyDescent="0.2">
      <c r="A88" s="1">
        <v>11</v>
      </c>
      <c r="B88" s="1" t="s">
        <v>54</v>
      </c>
      <c r="C88" s="1" t="s">
        <v>615</v>
      </c>
      <c r="D88" s="30" t="s">
        <v>28</v>
      </c>
      <c r="E88" s="30">
        <v>187</v>
      </c>
      <c r="F88" s="28"/>
      <c r="G88" s="28"/>
      <c r="H88" s="28"/>
      <c r="I88" s="28"/>
      <c r="J88" s="28"/>
      <c r="K88" s="33">
        <f t="shared" si="19"/>
        <v>187</v>
      </c>
      <c r="L88" s="33" t="s">
        <v>811</v>
      </c>
      <c r="M88" s="33"/>
      <c r="N88" s="40">
        <f t="shared" si="20"/>
        <v>186.99180000000001</v>
      </c>
      <c r="O88" s="33">
        <f t="shared" si="21"/>
        <v>1</v>
      </c>
      <c r="P88" s="33">
        <f t="shared" ca="1" si="22"/>
        <v>0</v>
      </c>
      <c r="Q88" s="34" t="s">
        <v>158</v>
      </c>
      <c r="R88" s="35">
        <f t="shared" si="23"/>
        <v>0</v>
      </c>
      <c r="S88" s="35">
        <f t="shared" si="24"/>
        <v>187.17880000000002</v>
      </c>
      <c r="T88" s="30">
        <v>187</v>
      </c>
      <c r="U88" s="28"/>
      <c r="V88" s="28"/>
      <c r="W88" s="28"/>
      <c r="X88" s="28"/>
      <c r="Y88" s="28"/>
      <c r="AE88" s="60"/>
      <c r="AF88" s="60"/>
      <c r="AH88" s="27"/>
      <c r="AI88" s="39"/>
      <c r="AJ88" s="39"/>
      <c r="AK88" s="39"/>
      <c r="AL88" s="31"/>
      <c r="AM88" s="27"/>
      <c r="AN88" s="1"/>
    </row>
    <row r="89" spans="1:40" x14ac:dyDescent="0.2">
      <c r="A89" s="1">
        <v>12</v>
      </c>
      <c r="B89" s="1">
        <v>11</v>
      </c>
      <c r="C89" s="1" t="s">
        <v>616</v>
      </c>
      <c r="D89" s="30" t="s">
        <v>90</v>
      </c>
      <c r="E89" s="30">
        <v>176</v>
      </c>
      <c r="F89" s="28"/>
      <c r="G89" s="28"/>
      <c r="H89" s="28"/>
      <c r="I89" s="28"/>
      <c r="J89" s="28"/>
      <c r="K89" s="33">
        <f t="shared" si="19"/>
        <v>176</v>
      </c>
      <c r="L89" s="33" t="s">
        <v>812</v>
      </c>
      <c r="M89" s="33"/>
      <c r="N89" s="40">
        <f t="shared" si="20"/>
        <v>175.99170000000001</v>
      </c>
      <c r="O89" s="33">
        <f t="shared" si="21"/>
        <v>1</v>
      </c>
      <c r="P89" s="33">
        <f t="shared" ca="1" si="22"/>
        <v>0</v>
      </c>
      <c r="Q89" s="34" t="s">
        <v>158</v>
      </c>
      <c r="R89" s="35">
        <f t="shared" si="23"/>
        <v>0</v>
      </c>
      <c r="S89" s="35">
        <f t="shared" si="24"/>
        <v>176.1677</v>
      </c>
      <c r="T89" s="30">
        <v>176</v>
      </c>
      <c r="U89" s="28"/>
      <c r="V89" s="28"/>
      <c r="W89" s="28"/>
      <c r="X89" s="28"/>
      <c r="Y89" s="28"/>
      <c r="AE89" s="60"/>
      <c r="AF89" s="60"/>
      <c r="AH89" s="27"/>
      <c r="AI89" s="39"/>
      <c r="AJ89" s="39"/>
      <c r="AK89" s="39"/>
      <c r="AL89" s="31"/>
      <c r="AM89" s="27"/>
      <c r="AN89" s="1"/>
    </row>
    <row r="90" spans="1:40" x14ac:dyDescent="0.2">
      <c r="A90" s="1">
        <v>13</v>
      </c>
      <c r="B90" s="1">
        <v>12</v>
      </c>
      <c r="C90" s="1" t="s">
        <v>617</v>
      </c>
      <c r="D90" s="30" t="s">
        <v>31</v>
      </c>
      <c r="E90" s="30">
        <v>163</v>
      </c>
      <c r="F90" s="28"/>
      <c r="G90" s="28"/>
      <c r="H90" s="28"/>
      <c r="I90" s="28"/>
      <c r="J90" s="28"/>
      <c r="K90" s="33">
        <f t="shared" si="19"/>
        <v>163</v>
      </c>
      <c r="L90" s="33" t="s">
        <v>812</v>
      </c>
      <c r="M90" s="33"/>
      <c r="N90" s="40">
        <f t="shared" si="20"/>
        <v>162.99160000000001</v>
      </c>
      <c r="O90" s="33">
        <f t="shared" si="21"/>
        <v>1</v>
      </c>
      <c r="P90" s="33">
        <f t="shared" ca="1" si="22"/>
        <v>0</v>
      </c>
      <c r="Q90" s="34" t="s">
        <v>158</v>
      </c>
      <c r="R90" s="35">
        <f t="shared" si="23"/>
        <v>0</v>
      </c>
      <c r="S90" s="35">
        <f t="shared" si="24"/>
        <v>163.15460000000002</v>
      </c>
      <c r="T90" s="30">
        <v>163</v>
      </c>
      <c r="U90" s="28"/>
      <c r="V90" s="28"/>
      <c r="W90" s="28"/>
      <c r="X90" s="28"/>
      <c r="Y90" s="28"/>
      <c r="AE90" s="60"/>
      <c r="AF90" s="60"/>
      <c r="AH90" s="27"/>
      <c r="AI90" s="39"/>
      <c r="AJ90" s="39"/>
      <c r="AK90" s="39"/>
      <c r="AL90" s="31"/>
      <c r="AM90" s="27"/>
      <c r="AN90" s="1"/>
    </row>
    <row r="91" spans="1:40" x14ac:dyDescent="0.2">
      <c r="A91" s="1">
        <v>14</v>
      </c>
      <c r="B91" s="1">
        <v>13</v>
      </c>
      <c r="C91" s="1" t="s">
        <v>295</v>
      </c>
      <c r="D91" s="30" t="s">
        <v>244</v>
      </c>
      <c r="E91" s="30"/>
      <c r="F91" s="28">
        <v>161</v>
      </c>
      <c r="G91" s="28"/>
      <c r="H91" s="28"/>
      <c r="I91" s="28"/>
      <c r="J91" s="28"/>
      <c r="K91" s="33">
        <f t="shared" si="19"/>
        <v>161</v>
      </c>
      <c r="L91" s="33" t="s">
        <v>812</v>
      </c>
      <c r="M91" s="33"/>
      <c r="N91" s="40">
        <f t="shared" si="20"/>
        <v>160.9915</v>
      </c>
      <c r="O91" s="33">
        <f t="shared" si="21"/>
        <v>1</v>
      </c>
      <c r="P91" s="33" t="str">
        <f t="shared" ca="1" si="22"/>
        <v>Y</v>
      </c>
      <c r="Q91" s="34" t="s">
        <v>158</v>
      </c>
      <c r="R91" s="35">
        <f t="shared" si="23"/>
        <v>0</v>
      </c>
      <c r="S91" s="35">
        <f t="shared" si="24"/>
        <v>161.0076</v>
      </c>
      <c r="T91" s="30"/>
      <c r="U91" s="28">
        <v>161</v>
      </c>
      <c r="V91" s="28"/>
      <c r="W91" s="28"/>
      <c r="X91" s="28"/>
      <c r="Y91" s="28"/>
      <c r="AE91" s="60"/>
      <c r="AF91" s="60"/>
      <c r="AH91" s="27"/>
      <c r="AI91" s="39"/>
      <c r="AJ91" s="39"/>
      <c r="AK91" s="39"/>
      <c r="AL91" s="31"/>
      <c r="AM91" s="27"/>
      <c r="AN91" s="1"/>
    </row>
    <row r="92" spans="1:40" x14ac:dyDescent="0.2">
      <c r="A92" s="1">
        <v>15</v>
      </c>
      <c r="B92" s="1">
        <v>14</v>
      </c>
      <c r="C92" s="1" t="s">
        <v>618</v>
      </c>
      <c r="D92" s="30" t="s">
        <v>24</v>
      </c>
      <c r="E92" s="30">
        <v>154</v>
      </c>
      <c r="F92" s="28"/>
      <c r="G92" s="28"/>
      <c r="H92" s="28"/>
      <c r="I92" s="28"/>
      <c r="J92" s="28"/>
      <c r="K92" s="33">
        <f t="shared" si="19"/>
        <v>154</v>
      </c>
      <c r="L92" s="33" t="s">
        <v>812</v>
      </c>
      <c r="M92" s="33"/>
      <c r="N92" s="40">
        <f t="shared" si="20"/>
        <v>153.9914</v>
      </c>
      <c r="O92" s="33">
        <f t="shared" si="21"/>
        <v>1</v>
      </c>
      <c r="P92" s="33">
        <f t="shared" ca="1" si="22"/>
        <v>0</v>
      </c>
      <c r="Q92" s="34" t="s">
        <v>158</v>
      </c>
      <c r="R92" s="35">
        <f t="shared" si="23"/>
        <v>0</v>
      </c>
      <c r="S92" s="35">
        <f t="shared" si="24"/>
        <v>154.1454</v>
      </c>
      <c r="T92" s="30">
        <v>154</v>
      </c>
      <c r="U92" s="28"/>
      <c r="V92" s="28"/>
      <c r="W92" s="28"/>
      <c r="X92" s="28"/>
      <c r="Y92" s="28"/>
      <c r="AE92" s="60"/>
      <c r="AF92" s="60"/>
      <c r="AH92" s="27"/>
      <c r="AI92" s="39"/>
      <c r="AJ92" s="39"/>
      <c r="AK92" s="39"/>
      <c r="AL92" s="31"/>
      <c r="AM92" s="27"/>
      <c r="AN92" s="1"/>
    </row>
    <row r="93" spans="1:40" x14ac:dyDescent="0.2">
      <c r="A93" s="1">
        <v>16</v>
      </c>
      <c r="B93" s="1">
        <v>15</v>
      </c>
      <c r="C93" s="1" t="s">
        <v>321</v>
      </c>
      <c r="D93" s="30" t="s">
        <v>43</v>
      </c>
      <c r="E93" s="30"/>
      <c r="F93" s="28">
        <v>149</v>
      </c>
      <c r="G93" s="28"/>
      <c r="H93" s="28"/>
      <c r="I93" s="28"/>
      <c r="J93" s="28"/>
      <c r="K93" s="33">
        <f t="shared" si="19"/>
        <v>149</v>
      </c>
      <c r="L93" s="33" t="s">
        <v>812</v>
      </c>
      <c r="M93" s="33"/>
      <c r="N93" s="40">
        <f t="shared" si="20"/>
        <v>148.9913</v>
      </c>
      <c r="O93" s="33">
        <f t="shared" si="21"/>
        <v>1</v>
      </c>
      <c r="P93" s="33" t="str">
        <f t="shared" ca="1" si="22"/>
        <v>Y</v>
      </c>
      <c r="Q93" s="34" t="s">
        <v>158</v>
      </c>
      <c r="R93" s="35">
        <f t="shared" si="23"/>
        <v>0</v>
      </c>
      <c r="S93" s="35">
        <f t="shared" si="24"/>
        <v>149.00620000000001</v>
      </c>
      <c r="T93" s="30"/>
      <c r="U93" s="28">
        <v>149</v>
      </c>
      <c r="V93" s="28"/>
      <c r="W93" s="28"/>
      <c r="X93" s="28"/>
      <c r="Y93" s="28"/>
      <c r="AE93" s="60"/>
      <c r="AF93" s="60"/>
      <c r="AH93" s="27"/>
      <c r="AI93" s="39"/>
      <c r="AJ93" s="39"/>
      <c r="AK93" s="39"/>
      <c r="AL93" s="31"/>
      <c r="AM93" s="27"/>
      <c r="AN93" s="1"/>
    </row>
    <row r="94" spans="1:40" x14ac:dyDescent="0.2">
      <c r="A94" s="1">
        <v>17</v>
      </c>
      <c r="B94" s="1">
        <v>16</v>
      </c>
      <c r="C94" s="1" t="s">
        <v>333</v>
      </c>
      <c r="D94" s="30" t="s">
        <v>24</v>
      </c>
      <c r="E94" s="30"/>
      <c r="F94" s="28">
        <v>143</v>
      </c>
      <c r="G94" s="28"/>
      <c r="H94" s="28"/>
      <c r="I94" s="28"/>
      <c r="J94" s="28"/>
      <c r="K94" s="33">
        <f t="shared" si="19"/>
        <v>143</v>
      </c>
      <c r="L94" s="33" t="s">
        <v>812</v>
      </c>
      <c r="M94" s="33"/>
      <c r="N94" s="40">
        <f t="shared" si="20"/>
        <v>142.99119999999999</v>
      </c>
      <c r="O94" s="33">
        <f t="shared" si="21"/>
        <v>1</v>
      </c>
      <c r="P94" s="33" t="str">
        <f t="shared" ca="1" si="22"/>
        <v>Y</v>
      </c>
      <c r="Q94" s="34" t="s">
        <v>158</v>
      </c>
      <c r="R94" s="35">
        <f t="shared" si="23"/>
        <v>0</v>
      </c>
      <c r="S94" s="35">
        <f t="shared" si="24"/>
        <v>143.00549999999998</v>
      </c>
      <c r="T94" s="30"/>
      <c r="U94" s="28">
        <v>143</v>
      </c>
      <c r="V94" s="28"/>
      <c r="W94" s="28"/>
      <c r="X94" s="28"/>
      <c r="Y94" s="28"/>
      <c r="AE94" s="60"/>
      <c r="AF94" s="60"/>
      <c r="AH94" s="27"/>
      <c r="AI94" s="39"/>
      <c r="AJ94" s="39"/>
      <c r="AK94" s="39"/>
      <c r="AL94" s="31"/>
      <c r="AM94" s="27"/>
      <c r="AN94" s="1"/>
    </row>
    <row r="95" spans="1:40" x14ac:dyDescent="0.2">
      <c r="A95" s="1">
        <v>18</v>
      </c>
      <c r="B95" s="1">
        <v>17</v>
      </c>
      <c r="C95" s="1" t="s">
        <v>619</v>
      </c>
      <c r="D95" s="30" t="s">
        <v>157</v>
      </c>
      <c r="E95" s="30">
        <v>138</v>
      </c>
      <c r="F95" s="28"/>
      <c r="G95" s="28"/>
      <c r="H95" s="28"/>
      <c r="I95" s="28"/>
      <c r="J95" s="28"/>
      <c r="K95" s="33">
        <f t="shared" si="19"/>
        <v>138</v>
      </c>
      <c r="L95" s="33" t="s">
        <v>812</v>
      </c>
      <c r="M95" s="33"/>
      <c r="N95" s="40">
        <f t="shared" si="20"/>
        <v>137.99109999999999</v>
      </c>
      <c r="O95" s="33">
        <f t="shared" si="21"/>
        <v>1</v>
      </c>
      <c r="P95" s="33">
        <f t="shared" ca="1" si="22"/>
        <v>0</v>
      </c>
      <c r="Q95" s="34" t="s">
        <v>158</v>
      </c>
      <c r="R95" s="35">
        <f t="shared" si="23"/>
        <v>0</v>
      </c>
      <c r="S95" s="35">
        <f t="shared" si="24"/>
        <v>138.12909999999999</v>
      </c>
      <c r="T95" s="30">
        <v>138</v>
      </c>
      <c r="U95" s="28"/>
      <c r="V95" s="28"/>
      <c r="W95" s="28"/>
      <c r="X95" s="28"/>
      <c r="Y95" s="28"/>
      <c r="AE95" s="60"/>
      <c r="AF95" s="60"/>
      <c r="AH95" s="27"/>
      <c r="AI95" s="39"/>
      <c r="AJ95" s="39"/>
      <c r="AK95" s="39"/>
      <c r="AL95" s="31"/>
      <c r="AM95" s="27"/>
      <c r="AN95" s="1"/>
    </row>
    <row r="96" spans="1:40" x14ac:dyDescent="0.2">
      <c r="A96" s="1">
        <v>19</v>
      </c>
      <c r="B96" s="1">
        <v>18</v>
      </c>
      <c r="C96" s="1" t="s">
        <v>348</v>
      </c>
      <c r="D96" s="30" t="s">
        <v>157</v>
      </c>
      <c r="E96" s="30"/>
      <c r="F96" s="28">
        <v>132</v>
      </c>
      <c r="G96" s="28"/>
      <c r="H96" s="28"/>
      <c r="I96" s="28"/>
      <c r="J96" s="28"/>
      <c r="K96" s="33">
        <f t="shared" si="19"/>
        <v>132</v>
      </c>
      <c r="L96" s="33" t="s">
        <v>812</v>
      </c>
      <c r="M96" s="33"/>
      <c r="N96" s="40">
        <f t="shared" si="20"/>
        <v>131.99100000000001</v>
      </c>
      <c r="O96" s="33">
        <f t="shared" si="21"/>
        <v>1</v>
      </c>
      <c r="P96" s="33" t="str">
        <f t="shared" ca="1" si="22"/>
        <v>Y</v>
      </c>
      <c r="Q96" s="34" t="s">
        <v>158</v>
      </c>
      <c r="R96" s="35">
        <f t="shared" si="23"/>
        <v>0</v>
      </c>
      <c r="S96" s="35">
        <f t="shared" si="24"/>
        <v>132.00420000000003</v>
      </c>
      <c r="T96" s="30"/>
      <c r="U96" s="28">
        <v>132</v>
      </c>
      <c r="V96" s="28"/>
      <c r="W96" s="28"/>
      <c r="X96" s="28"/>
      <c r="Y96" s="28"/>
      <c r="AE96" s="60"/>
      <c r="AF96" s="60"/>
      <c r="AH96" s="27"/>
      <c r="AI96" s="39"/>
      <c r="AJ96" s="39"/>
      <c r="AK96" s="39"/>
      <c r="AL96" s="31"/>
      <c r="AM96" s="27"/>
      <c r="AN96" s="1"/>
    </row>
    <row r="97" spans="1:40" x14ac:dyDescent="0.2">
      <c r="A97" s="1">
        <v>20</v>
      </c>
      <c r="B97" s="1">
        <v>19</v>
      </c>
      <c r="C97" s="1" t="s">
        <v>357</v>
      </c>
      <c r="D97" s="30" t="s">
        <v>40</v>
      </c>
      <c r="E97" s="30"/>
      <c r="F97" s="28">
        <v>127</v>
      </c>
      <c r="G97" s="28"/>
      <c r="H97" s="28"/>
      <c r="I97" s="28"/>
      <c r="J97" s="28"/>
      <c r="K97" s="33">
        <f t="shared" si="19"/>
        <v>127</v>
      </c>
      <c r="L97" s="33" t="s">
        <v>812</v>
      </c>
      <c r="M97" s="33"/>
      <c r="N97" s="40">
        <f t="shared" si="20"/>
        <v>126.9909</v>
      </c>
      <c r="O97" s="33">
        <f t="shared" si="21"/>
        <v>1</v>
      </c>
      <c r="P97" s="33" t="str">
        <f t="shared" ca="1" si="22"/>
        <v>Y</v>
      </c>
      <c r="Q97" s="34" t="s">
        <v>158</v>
      </c>
      <c r="R97" s="35">
        <f t="shared" si="23"/>
        <v>0</v>
      </c>
      <c r="S97" s="35">
        <f t="shared" si="24"/>
        <v>127.00359999999999</v>
      </c>
      <c r="T97" s="30"/>
      <c r="U97" s="28">
        <v>127</v>
      </c>
      <c r="V97" s="28"/>
      <c r="W97" s="28"/>
      <c r="X97" s="28"/>
      <c r="Y97" s="28"/>
      <c r="AE97" s="60"/>
      <c r="AF97" s="60"/>
      <c r="AH97" s="27"/>
      <c r="AI97" s="39"/>
      <c r="AJ97" s="39"/>
      <c r="AK97" s="39"/>
      <c r="AL97" s="31"/>
      <c r="AM97" s="27"/>
      <c r="AN97" s="1"/>
    </row>
    <row r="98" spans="1:40" x14ac:dyDescent="0.2">
      <c r="A98" s="1">
        <v>21</v>
      </c>
      <c r="B98" s="1">
        <v>20</v>
      </c>
      <c r="C98" s="1" t="s">
        <v>620</v>
      </c>
      <c r="D98" s="30" t="s">
        <v>71</v>
      </c>
      <c r="E98" s="30">
        <v>116</v>
      </c>
      <c r="F98" s="28"/>
      <c r="G98" s="28"/>
      <c r="H98" s="28"/>
      <c r="I98" s="28"/>
      <c r="J98" s="28"/>
      <c r="K98" s="33">
        <f t="shared" si="19"/>
        <v>116</v>
      </c>
      <c r="L98" s="33" t="s">
        <v>812</v>
      </c>
      <c r="M98" s="33"/>
      <c r="N98" s="40">
        <f t="shared" si="20"/>
        <v>115.99079999999999</v>
      </c>
      <c r="O98" s="33">
        <f t="shared" si="21"/>
        <v>1</v>
      </c>
      <c r="P98" s="33">
        <f t="shared" ca="1" si="22"/>
        <v>0</v>
      </c>
      <c r="Q98" s="34" t="s">
        <v>158</v>
      </c>
      <c r="R98" s="35">
        <f t="shared" si="23"/>
        <v>0</v>
      </c>
      <c r="S98" s="35">
        <f t="shared" si="24"/>
        <v>116.10679999999999</v>
      </c>
      <c r="T98" s="30">
        <v>116</v>
      </c>
      <c r="U98" s="28"/>
      <c r="V98" s="28"/>
      <c r="W98" s="28"/>
      <c r="X98" s="28"/>
      <c r="Y98" s="28"/>
      <c r="AE98" s="60"/>
      <c r="AF98" s="60"/>
      <c r="AH98" s="27"/>
      <c r="AI98" s="39"/>
      <c r="AJ98" s="39"/>
      <c r="AK98" s="39"/>
      <c r="AL98" s="31"/>
      <c r="AM98" s="27"/>
      <c r="AN98" s="1"/>
    </row>
    <row r="99" spans="1:40" x14ac:dyDescent="0.2">
      <c r="A99" s="1">
        <v>22</v>
      </c>
      <c r="B99" s="1">
        <v>21</v>
      </c>
      <c r="C99" s="1" t="s">
        <v>621</v>
      </c>
      <c r="D99" s="30" t="s">
        <v>36</v>
      </c>
      <c r="E99" s="30">
        <v>103</v>
      </c>
      <c r="F99" s="28"/>
      <c r="G99" s="28"/>
      <c r="H99" s="28"/>
      <c r="I99" s="28"/>
      <c r="J99" s="28"/>
      <c r="K99" s="33">
        <f t="shared" si="19"/>
        <v>103</v>
      </c>
      <c r="L99" s="33" t="s">
        <v>812</v>
      </c>
      <c r="M99" s="33"/>
      <c r="N99" s="40">
        <f t="shared" si="20"/>
        <v>102.9907</v>
      </c>
      <c r="O99" s="33">
        <f t="shared" si="21"/>
        <v>1</v>
      </c>
      <c r="P99" s="33">
        <f t="shared" ca="1" si="22"/>
        <v>0</v>
      </c>
      <c r="Q99" s="34" t="s">
        <v>158</v>
      </c>
      <c r="R99" s="35">
        <f t="shared" si="23"/>
        <v>0</v>
      </c>
      <c r="S99" s="35">
        <f t="shared" si="24"/>
        <v>103.0937</v>
      </c>
      <c r="T99" s="30">
        <v>103</v>
      </c>
      <c r="U99" s="28"/>
      <c r="V99" s="28"/>
      <c r="W99" s="28"/>
      <c r="X99" s="28"/>
      <c r="Y99" s="28"/>
      <c r="AE99" s="60"/>
      <c r="AF99" s="60"/>
      <c r="AH99" s="27"/>
      <c r="AI99" s="39"/>
      <c r="AJ99" s="39"/>
      <c r="AK99" s="39"/>
      <c r="AL99" s="31"/>
      <c r="AM99" s="27"/>
      <c r="AN99" s="1"/>
    </row>
    <row r="100" spans="1:40" x14ac:dyDescent="0.2">
      <c r="A100" s="1">
        <v>23</v>
      </c>
      <c r="B100" s="1">
        <v>22</v>
      </c>
      <c r="C100" s="1" t="s">
        <v>622</v>
      </c>
      <c r="D100" s="30" t="s">
        <v>87</v>
      </c>
      <c r="E100" s="30">
        <v>90</v>
      </c>
      <c r="F100" s="28"/>
      <c r="G100" s="28"/>
      <c r="H100" s="28"/>
      <c r="I100" s="28"/>
      <c r="J100" s="28"/>
      <c r="K100" s="33">
        <f t="shared" si="19"/>
        <v>90</v>
      </c>
      <c r="L100" s="33" t="s">
        <v>812</v>
      </c>
      <c r="M100" s="33"/>
      <c r="N100" s="40">
        <f t="shared" si="20"/>
        <v>89.990600000000001</v>
      </c>
      <c r="O100" s="33">
        <f t="shared" si="21"/>
        <v>1</v>
      </c>
      <c r="P100" s="33">
        <f t="shared" ca="1" si="22"/>
        <v>0</v>
      </c>
      <c r="Q100" s="34" t="s">
        <v>158</v>
      </c>
      <c r="R100" s="35">
        <f t="shared" si="23"/>
        <v>0</v>
      </c>
      <c r="S100" s="35">
        <f t="shared" si="24"/>
        <v>90.080600000000004</v>
      </c>
      <c r="T100" s="30">
        <v>90</v>
      </c>
      <c r="U100" s="28"/>
      <c r="V100" s="28"/>
      <c r="W100" s="28"/>
      <c r="X100" s="28"/>
      <c r="Y100" s="28"/>
      <c r="AE100" s="60"/>
      <c r="AF100" s="60"/>
      <c r="AH100" s="27"/>
      <c r="AI100" s="39"/>
      <c r="AJ100" s="39"/>
      <c r="AK100" s="39"/>
      <c r="AL100" s="31"/>
      <c r="AM100" s="27"/>
      <c r="AN100" s="1"/>
    </row>
    <row r="101" spans="1:40" ht="3" customHeight="1" x14ac:dyDescent="0.2">
      <c r="D101" s="51"/>
      <c r="E101" s="51"/>
      <c r="F101" s="51"/>
      <c r="G101" s="51"/>
      <c r="H101" s="51"/>
      <c r="I101" s="51"/>
      <c r="J101" s="51"/>
      <c r="K101" s="33"/>
      <c r="L101" s="28"/>
      <c r="M101" s="28"/>
      <c r="N101" s="40"/>
      <c r="O101" s="28"/>
      <c r="P101" s="28"/>
      <c r="R101" s="56"/>
      <c r="S101" s="35"/>
      <c r="T101" s="51"/>
      <c r="U101" s="51"/>
      <c r="V101" s="51"/>
      <c r="W101" s="51"/>
      <c r="X101" s="51"/>
      <c r="Y101" s="51"/>
      <c r="AE101" s="60"/>
      <c r="AF101" s="60"/>
      <c r="AH101" s="27"/>
      <c r="AI101" s="39"/>
      <c r="AJ101" s="39"/>
      <c r="AK101" s="39"/>
      <c r="AL101" s="31"/>
      <c r="AM101" s="27"/>
      <c r="AN101" s="1"/>
    </row>
    <row r="102" spans="1:40" x14ac:dyDescent="0.2">
      <c r="D102" s="28"/>
      <c r="E102" s="28"/>
      <c r="F102" s="28"/>
      <c r="G102" s="28"/>
      <c r="H102" s="28"/>
      <c r="I102" s="28"/>
      <c r="J102" s="28"/>
      <c r="K102" s="33"/>
      <c r="L102" s="28"/>
      <c r="M102" s="28"/>
      <c r="N102" s="40"/>
      <c r="O102" s="28"/>
      <c r="P102" s="28"/>
      <c r="R102" s="59"/>
      <c r="S102" s="35"/>
      <c r="T102" s="28"/>
      <c r="U102" s="28"/>
      <c r="V102" s="28"/>
      <c r="W102" s="28"/>
      <c r="X102" s="28"/>
      <c r="Y102" s="28"/>
      <c r="AE102" s="60"/>
      <c r="AF102" s="60"/>
      <c r="AH102" s="27"/>
      <c r="AI102" s="39"/>
      <c r="AJ102" s="39"/>
      <c r="AK102" s="39"/>
      <c r="AL102" s="31"/>
      <c r="AM102" s="27"/>
      <c r="AN102" s="1"/>
    </row>
    <row r="103" spans="1:40" ht="15" x14ac:dyDescent="0.25">
      <c r="A103" s="57"/>
      <c r="B103" s="57"/>
      <c r="C103" s="27" t="s">
        <v>210</v>
      </c>
      <c r="D103" s="28"/>
      <c r="E103" s="28"/>
      <c r="F103" s="28"/>
      <c r="G103" s="28"/>
      <c r="H103" s="28"/>
      <c r="I103" s="28"/>
      <c r="J103" s="28"/>
      <c r="K103" s="33"/>
      <c r="L103" s="28"/>
      <c r="M103" s="28"/>
      <c r="N103" s="40"/>
      <c r="O103" s="28"/>
      <c r="P103" s="28"/>
      <c r="Q103" s="51" t="str">
        <f>C103</f>
        <v>F50</v>
      </c>
      <c r="R103" s="56"/>
      <c r="S103" s="35"/>
      <c r="T103" s="28"/>
      <c r="U103" s="51"/>
      <c r="V103" s="51"/>
      <c r="W103" s="51"/>
      <c r="X103" s="51"/>
      <c r="Y103" s="51"/>
      <c r="AE103" s="60"/>
      <c r="AF103" s="60"/>
      <c r="AH103" s="27"/>
      <c r="AI103" s="39">
        <v>530</v>
      </c>
      <c r="AJ103" s="39">
        <v>522</v>
      </c>
      <c r="AK103" s="39">
        <v>519</v>
      </c>
      <c r="AL103" s="31"/>
      <c r="AM103" s="27"/>
      <c r="AN103" s="1"/>
    </row>
    <row r="104" spans="1:40" ht="15" x14ac:dyDescent="0.25">
      <c r="A104" s="58">
        <v>1</v>
      </c>
      <c r="B104" s="58">
        <v>1</v>
      </c>
      <c r="C104" s="1" t="s">
        <v>209</v>
      </c>
      <c r="D104" s="30" t="s">
        <v>50</v>
      </c>
      <c r="E104" s="30">
        <v>188</v>
      </c>
      <c r="F104" s="28">
        <v>184</v>
      </c>
      <c r="G104" s="28"/>
      <c r="H104" s="28"/>
      <c r="I104" s="28"/>
      <c r="J104" s="28"/>
      <c r="K104" s="33">
        <f t="shared" ref="K104:K135" si="25"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372</v>
      </c>
      <c r="L104" s="33" t="s">
        <v>812</v>
      </c>
      <c r="M104" s="33" t="s">
        <v>211</v>
      </c>
      <c r="N104" s="40">
        <f t="shared" ref="N104:N135" si="26">K104-(ROW(K104)-ROW(K$6))/10000</f>
        <v>371.99020000000002</v>
      </c>
      <c r="O104" s="33">
        <f t="shared" ref="O104:O135" si="27">COUNT(E104:J104)</f>
        <v>2</v>
      </c>
      <c r="P104" s="33">
        <f t="shared" ref="P104:P135" ca="1" si="28">IF(AND(O104=1,OFFSET(D104,0,P$3)&gt;0),"Y",0)</f>
        <v>0</v>
      </c>
      <c r="Q104" s="34" t="s">
        <v>210</v>
      </c>
      <c r="R104" s="35">
        <f t="shared" ref="R104:R135" si="29">1-(Q104=Q103)</f>
        <v>0</v>
      </c>
      <c r="S104" s="35">
        <f t="shared" ref="S104:S135" si="30">N104+T104/1000+U104/10000+V104/100000+W104/1000000+X104/10000000+Y104/100000000</f>
        <v>372.19659999999999</v>
      </c>
      <c r="T104" s="30">
        <v>188</v>
      </c>
      <c r="U104" s="28">
        <v>184</v>
      </c>
      <c r="V104" s="28"/>
      <c r="W104" s="28"/>
      <c r="X104" s="28"/>
      <c r="Y104" s="28"/>
      <c r="AE104" s="60"/>
      <c r="AF104" s="60"/>
      <c r="AH104" s="27"/>
      <c r="AI104" s="39"/>
      <c r="AJ104" s="39"/>
      <c r="AK104" s="39"/>
      <c r="AL104" s="31"/>
      <c r="AM104" s="27"/>
      <c r="AN104" s="1"/>
    </row>
    <row r="105" spans="1:40" ht="15" x14ac:dyDescent="0.25">
      <c r="A105" s="58">
        <v>2</v>
      </c>
      <c r="B105" s="58">
        <v>2</v>
      </c>
      <c r="C105" s="1" t="s">
        <v>216</v>
      </c>
      <c r="D105" s="30" t="s">
        <v>46</v>
      </c>
      <c r="E105" s="30">
        <v>180</v>
      </c>
      <c r="F105" s="28">
        <v>183</v>
      </c>
      <c r="G105" s="28"/>
      <c r="H105" s="28"/>
      <c r="I105" s="28"/>
      <c r="J105" s="28"/>
      <c r="K105" s="33">
        <f t="shared" si="25"/>
        <v>363</v>
      </c>
      <c r="L105" s="33" t="s">
        <v>812</v>
      </c>
      <c r="M105" s="33" t="s">
        <v>272</v>
      </c>
      <c r="N105" s="40">
        <f t="shared" si="26"/>
        <v>362.99009999999998</v>
      </c>
      <c r="O105" s="33">
        <f t="shared" si="27"/>
        <v>2</v>
      </c>
      <c r="P105" s="33">
        <f t="shared" ca="1" si="28"/>
        <v>0</v>
      </c>
      <c r="Q105" s="34" t="s">
        <v>210</v>
      </c>
      <c r="R105" s="35">
        <f t="shared" si="29"/>
        <v>0</v>
      </c>
      <c r="S105" s="35">
        <f t="shared" si="30"/>
        <v>363.1884</v>
      </c>
      <c r="T105" s="30">
        <v>180</v>
      </c>
      <c r="U105" s="28">
        <v>183</v>
      </c>
      <c r="V105" s="28"/>
      <c r="W105" s="28"/>
      <c r="X105" s="28"/>
      <c r="Y105" s="28"/>
      <c r="AE105" s="60"/>
      <c r="AF105" s="60"/>
      <c r="AH105" s="27"/>
      <c r="AI105" s="39"/>
      <c r="AJ105" s="39"/>
      <c r="AK105" s="39"/>
      <c r="AL105" s="31"/>
      <c r="AM105" s="27"/>
      <c r="AN105" s="1"/>
    </row>
    <row r="106" spans="1:40" ht="15" x14ac:dyDescent="0.25">
      <c r="A106" s="58">
        <v>3</v>
      </c>
      <c r="B106" s="58">
        <v>3</v>
      </c>
      <c r="C106" s="1" t="s">
        <v>271</v>
      </c>
      <c r="D106" s="30" t="s">
        <v>90</v>
      </c>
      <c r="E106" s="30">
        <v>167</v>
      </c>
      <c r="F106" s="28">
        <v>171</v>
      </c>
      <c r="G106" s="28"/>
      <c r="H106" s="28"/>
      <c r="I106" s="28"/>
      <c r="J106" s="28"/>
      <c r="K106" s="33">
        <f t="shared" si="25"/>
        <v>338</v>
      </c>
      <c r="L106" s="33" t="s">
        <v>812</v>
      </c>
      <c r="M106" s="33" t="s">
        <v>623</v>
      </c>
      <c r="N106" s="40">
        <f t="shared" si="26"/>
        <v>337.99</v>
      </c>
      <c r="O106" s="33">
        <f t="shared" si="27"/>
        <v>2</v>
      </c>
      <c r="P106" s="33">
        <f t="shared" ca="1" si="28"/>
        <v>0</v>
      </c>
      <c r="Q106" s="34" t="s">
        <v>210</v>
      </c>
      <c r="R106" s="35">
        <f t="shared" si="29"/>
        <v>0</v>
      </c>
      <c r="S106" s="35">
        <f t="shared" si="30"/>
        <v>338.17410000000001</v>
      </c>
      <c r="T106" s="30">
        <v>167</v>
      </c>
      <c r="U106" s="28">
        <v>171</v>
      </c>
      <c r="V106" s="28"/>
      <c r="W106" s="28"/>
      <c r="X106" s="28"/>
      <c r="Y106" s="28"/>
      <c r="AE106" s="60"/>
      <c r="AF106" s="60"/>
      <c r="AH106" s="27"/>
      <c r="AI106" s="39"/>
      <c r="AJ106" s="39"/>
      <c r="AK106" s="39"/>
      <c r="AL106" s="31"/>
      <c r="AM106" s="27"/>
      <c r="AN106" s="1"/>
    </row>
    <row r="107" spans="1:40" ht="15" x14ac:dyDescent="0.25">
      <c r="A107" s="58">
        <v>4</v>
      </c>
      <c r="B107" s="58">
        <v>4</v>
      </c>
      <c r="C107" s="1" t="s">
        <v>291</v>
      </c>
      <c r="D107" s="30" t="s">
        <v>31</v>
      </c>
      <c r="E107" s="30">
        <v>166</v>
      </c>
      <c r="F107" s="28">
        <v>163</v>
      </c>
      <c r="G107" s="28"/>
      <c r="H107" s="28"/>
      <c r="I107" s="28"/>
      <c r="J107" s="28"/>
      <c r="K107" s="33">
        <f t="shared" si="25"/>
        <v>329</v>
      </c>
      <c r="L107" s="33" t="s">
        <v>812</v>
      </c>
      <c r="M107" s="33"/>
      <c r="N107" s="40">
        <f t="shared" si="26"/>
        <v>328.98989999999998</v>
      </c>
      <c r="O107" s="33">
        <f t="shared" si="27"/>
        <v>2</v>
      </c>
      <c r="P107" s="33">
        <f t="shared" ca="1" si="28"/>
        <v>0</v>
      </c>
      <c r="Q107" s="34" t="s">
        <v>210</v>
      </c>
      <c r="R107" s="35">
        <f t="shared" si="29"/>
        <v>0</v>
      </c>
      <c r="S107" s="35">
        <f t="shared" si="30"/>
        <v>329.17219999999998</v>
      </c>
      <c r="T107" s="30">
        <v>166</v>
      </c>
      <c r="U107" s="28">
        <v>163</v>
      </c>
      <c r="V107" s="28"/>
      <c r="W107" s="28"/>
      <c r="X107" s="28"/>
      <c r="Y107" s="28"/>
      <c r="AE107" s="60"/>
      <c r="AF107" s="60"/>
      <c r="AH107" s="27"/>
      <c r="AI107" s="39"/>
      <c r="AJ107" s="39"/>
      <c r="AK107" s="39"/>
      <c r="AL107" s="31"/>
      <c r="AM107" s="27"/>
      <c r="AN107" s="1"/>
    </row>
    <row r="108" spans="1:40" ht="15" x14ac:dyDescent="0.25">
      <c r="A108" s="58">
        <v>5</v>
      </c>
      <c r="B108" s="58">
        <v>5</v>
      </c>
      <c r="C108" s="1" t="s">
        <v>326</v>
      </c>
      <c r="D108" s="30" t="s">
        <v>87</v>
      </c>
      <c r="E108" s="30">
        <v>160</v>
      </c>
      <c r="F108" s="28">
        <v>147</v>
      </c>
      <c r="G108" s="28"/>
      <c r="H108" s="28"/>
      <c r="I108" s="28"/>
      <c r="J108" s="28"/>
      <c r="K108" s="33">
        <f t="shared" si="25"/>
        <v>307</v>
      </c>
      <c r="L108" s="33" t="s">
        <v>812</v>
      </c>
      <c r="M108" s="33"/>
      <c r="N108" s="40">
        <f t="shared" si="26"/>
        <v>306.9898</v>
      </c>
      <c r="O108" s="33">
        <f t="shared" si="27"/>
        <v>2</v>
      </c>
      <c r="P108" s="33">
        <f t="shared" ca="1" si="28"/>
        <v>0</v>
      </c>
      <c r="Q108" s="34" t="s">
        <v>210</v>
      </c>
      <c r="R108" s="35">
        <f t="shared" si="29"/>
        <v>0</v>
      </c>
      <c r="S108" s="35">
        <f t="shared" si="30"/>
        <v>307.16450000000003</v>
      </c>
      <c r="T108" s="30">
        <v>160</v>
      </c>
      <c r="U108" s="28">
        <v>147</v>
      </c>
      <c r="V108" s="28"/>
      <c r="W108" s="28"/>
      <c r="X108" s="28"/>
      <c r="Y108" s="28"/>
      <c r="AE108" s="60"/>
      <c r="AF108" s="60"/>
      <c r="AH108" s="27"/>
      <c r="AI108" s="39"/>
      <c r="AJ108" s="39"/>
      <c r="AK108" s="39"/>
      <c r="AL108" s="31"/>
      <c r="AM108" s="27"/>
      <c r="AN108" s="1"/>
    </row>
    <row r="109" spans="1:40" ht="15" x14ac:dyDescent="0.25">
      <c r="A109" s="58">
        <v>6</v>
      </c>
      <c r="B109" s="58">
        <v>18</v>
      </c>
      <c r="C109" s="1" t="s">
        <v>300</v>
      </c>
      <c r="D109" s="30" t="s">
        <v>19</v>
      </c>
      <c r="E109" s="30">
        <v>142</v>
      </c>
      <c r="F109" s="28">
        <v>159</v>
      </c>
      <c r="G109" s="28"/>
      <c r="H109" s="28"/>
      <c r="I109" s="28"/>
      <c r="J109" s="28"/>
      <c r="K109" s="33">
        <f t="shared" si="25"/>
        <v>301</v>
      </c>
      <c r="L109" s="33" t="s">
        <v>812</v>
      </c>
      <c r="M109" s="33"/>
      <c r="N109" s="40">
        <f t="shared" si="26"/>
        <v>300.98970000000003</v>
      </c>
      <c r="O109" s="33">
        <f t="shared" si="27"/>
        <v>2</v>
      </c>
      <c r="P109" s="33">
        <f t="shared" ca="1" si="28"/>
        <v>0</v>
      </c>
      <c r="Q109" s="34" t="s">
        <v>210</v>
      </c>
      <c r="R109" s="35">
        <f t="shared" si="29"/>
        <v>0</v>
      </c>
      <c r="S109" s="35">
        <f t="shared" si="30"/>
        <v>301.00560000000002</v>
      </c>
      <c r="T109" s="30"/>
      <c r="U109" s="28">
        <v>159</v>
      </c>
      <c r="V109" s="28"/>
      <c r="W109" s="28"/>
      <c r="X109" s="28"/>
      <c r="Y109" s="28"/>
      <c r="AE109" s="60"/>
      <c r="AF109" s="60"/>
      <c r="AH109" s="27"/>
      <c r="AI109" s="39"/>
      <c r="AJ109" s="39"/>
      <c r="AK109" s="39"/>
      <c r="AL109" s="31"/>
      <c r="AM109" s="27"/>
      <c r="AN109" s="1"/>
    </row>
    <row r="110" spans="1:40" ht="15" x14ac:dyDescent="0.25">
      <c r="A110" s="58">
        <v>7</v>
      </c>
      <c r="B110" s="58">
        <v>6</v>
      </c>
      <c r="C110" s="1" t="s">
        <v>335</v>
      </c>
      <c r="D110" s="30" t="s">
        <v>66</v>
      </c>
      <c r="E110" s="30">
        <v>155</v>
      </c>
      <c r="F110" s="28">
        <v>142</v>
      </c>
      <c r="G110" s="28"/>
      <c r="H110" s="28"/>
      <c r="I110" s="28"/>
      <c r="J110" s="28"/>
      <c r="K110" s="33">
        <f t="shared" si="25"/>
        <v>297</v>
      </c>
      <c r="L110" s="33" t="s">
        <v>812</v>
      </c>
      <c r="M110" s="33"/>
      <c r="N110" s="40">
        <f t="shared" si="26"/>
        <v>296.9896</v>
      </c>
      <c r="O110" s="33">
        <f t="shared" si="27"/>
        <v>2</v>
      </c>
      <c r="P110" s="33">
        <f t="shared" ca="1" si="28"/>
        <v>0</v>
      </c>
      <c r="Q110" s="34" t="s">
        <v>210</v>
      </c>
      <c r="R110" s="35">
        <f t="shared" si="29"/>
        <v>0</v>
      </c>
      <c r="S110" s="35">
        <f t="shared" si="30"/>
        <v>297.15879999999999</v>
      </c>
      <c r="T110" s="30">
        <v>155</v>
      </c>
      <c r="U110" s="28">
        <v>142</v>
      </c>
      <c r="V110" s="28"/>
      <c r="W110" s="28"/>
      <c r="X110" s="28"/>
      <c r="Y110" s="28"/>
      <c r="AE110" s="60"/>
      <c r="AF110" s="60"/>
      <c r="AH110" s="27"/>
      <c r="AI110" s="39"/>
      <c r="AJ110" s="39"/>
      <c r="AK110" s="39"/>
      <c r="AL110" s="31"/>
      <c r="AM110" s="27"/>
      <c r="AN110" s="1"/>
    </row>
    <row r="111" spans="1:40" ht="15" x14ac:dyDescent="0.25">
      <c r="A111" s="58">
        <v>8</v>
      </c>
      <c r="B111" s="58">
        <v>7</v>
      </c>
      <c r="C111" s="1" t="s">
        <v>328</v>
      </c>
      <c r="D111" s="30" t="s">
        <v>40</v>
      </c>
      <c r="E111" s="30">
        <v>147</v>
      </c>
      <c r="F111" s="28">
        <v>145</v>
      </c>
      <c r="G111" s="28"/>
      <c r="H111" s="28"/>
      <c r="I111" s="28"/>
      <c r="J111" s="28"/>
      <c r="K111" s="33">
        <f t="shared" si="25"/>
        <v>292</v>
      </c>
      <c r="L111" s="33" t="s">
        <v>812</v>
      </c>
      <c r="M111" s="33"/>
      <c r="N111" s="40">
        <f t="shared" si="26"/>
        <v>291.98950000000002</v>
      </c>
      <c r="O111" s="33">
        <f t="shared" si="27"/>
        <v>2</v>
      </c>
      <c r="P111" s="33">
        <f t="shared" ca="1" si="28"/>
        <v>0</v>
      </c>
      <c r="Q111" s="34" t="s">
        <v>210</v>
      </c>
      <c r="R111" s="35">
        <f t="shared" si="29"/>
        <v>0</v>
      </c>
      <c r="S111" s="35">
        <f t="shared" si="30"/>
        <v>292.15100000000001</v>
      </c>
      <c r="T111" s="30">
        <v>147</v>
      </c>
      <c r="U111" s="28">
        <v>145</v>
      </c>
      <c r="V111" s="28"/>
      <c r="W111" s="28"/>
      <c r="X111" s="28"/>
      <c r="Y111" s="28"/>
      <c r="AE111" s="60"/>
      <c r="AF111" s="60"/>
      <c r="AH111" s="27"/>
      <c r="AI111" s="39"/>
      <c r="AJ111" s="39"/>
      <c r="AK111" s="39"/>
      <c r="AL111" s="31"/>
      <c r="AM111" s="27"/>
      <c r="AN111" s="1"/>
    </row>
    <row r="112" spans="1:40" ht="15" x14ac:dyDescent="0.25">
      <c r="A112" s="58">
        <v>9</v>
      </c>
      <c r="B112" s="58">
        <v>8</v>
      </c>
      <c r="C112" s="1" t="s">
        <v>342</v>
      </c>
      <c r="D112" s="30" t="s">
        <v>24</v>
      </c>
      <c r="E112" s="30">
        <v>125</v>
      </c>
      <c r="F112" s="28">
        <v>137</v>
      </c>
      <c r="G112" s="28"/>
      <c r="H112" s="28"/>
      <c r="I112" s="28"/>
      <c r="J112" s="28"/>
      <c r="K112" s="33">
        <f t="shared" si="25"/>
        <v>262</v>
      </c>
      <c r="L112" s="33" t="s">
        <v>812</v>
      </c>
      <c r="M112" s="33"/>
      <c r="N112" s="40">
        <f t="shared" si="26"/>
        <v>261.98939999999999</v>
      </c>
      <c r="O112" s="33">
        <f t="shared" si="27"/>
        <v>2</v>
      </c>
      <c r="P112" s="33">
        <f t="shared" ca="1" si="28"/>
        <v>0</v>
      </c>
      <c r="Q112" s="34" t="s">
        <v>210</v>
      </c>
      <c r="R112" s="35">
        <f t="shared" si="29"/>
        <v>0</v>
      </c>
      <c r="S112" s="35">
        <f t="shared" si="30"/>
        <v>262.12809999999996</v>
      </c>
      <c r="T112" s="30">
        <v>125</v>
      </c>
      <c r="U112" s="28">
        <v>137</v>
      </c>
      <c r="V112" s="28"/>
      <c r="W112" s="28"/>
      <c r="X112" s="28"/>
      <c r="Y112" s="28"/>
      <c r="AE112" s="60"/>
      <c r="AF112" s="60"/>
      <c r="AH112" s="27"/>
      <c r="AI112" s="39"/>
      <c r="AJ112" s="39"/>
      <c r="AK112" s="39"/>
      <c r="AL112" s="31"/>
      <c r="AM112" s="27"/>
      <c r="AN112" s="1"/>
    </row>
    <row r="113" spans="1:40" ht="15" x14ac:dyDescent="0.25">
      <c r="A113" s="58">
        <v>10</v>
      </c>
      <c r="B113" s="58">
        <v>9</v>
      </c>
      <c r="C113" s="1" t="s">
        <v>392</v>
      </c>
      <c r="D113" s="30" t="s">
        <v>71</v>
      </c>
      <c r="E113" s="30">
        <v>112</v>
      </c>
      <c r="F113" s="28">
        <v>104</v>
      </c>
      <c r="G113" s="28"/>
      <c r="H113" s="28"/>
      <c r="I113" s="28"/>
      <c r="J113" s="28"/>
      <c r="K113" s="33">
        <f t="shared" si="25"/>
        <v>216</v>
      </c>
      <c r="L113" s="33" t="s">
        <v>812</v>
      </c>
      <c r="M113" s="33"/>
      <c r="N113" s="40">
        <f t="shared" si="26"/>
        <v>215.98929999999999</v>
      </c>
      <c r="O113" s="33">
        <f t="shared" si="27"/>
        <v>2</v>
      </c>
      <c r="P113" s="33">
        <f t="shared" ca="1" si="28"/>
        <v>0</v>
      </c>
      <c r="Q113" s="34" t="s">
        <v>210</v>
      </c>
      <c r="R113" s="35">
        <f t="shared" si="29"/>
        <v>0</v>
      </c>
      <c r="S113" s="35">
        <f t="shared" si="30"/>
        <v>216.11169999999998</v>
      </c>
      <c r="T113" s="30">
        <v>112</v>
      </c>
      <c r="U113" s="28">
        <v>104</v>
      </c>
      <c r="V113" s="28"/>
      <c r="W113" s="28"/>
      <c r="X113" s="28"/>
      <c r="Y113" s="28"/>
      <c r="AE113" s="60"/>
      <c r="AF113" s="60"/>
      <c r="AH113" s="27"/>
      <c r="AI113" s="39"/>
      <c r="AJ113" s="39"/>
      <c r="AK113" s="39"/>
      <c r="AL113" s="31"/>
      <c r="AM113" s="27"/>
      <c r="AN113" s="1"/>
    </row>
    <row r="114" spans="1:40" ht="15" x14ac:dyDescent="0.25">
      <c r="A114" s="58">
        <v>11</v>
      </c>
      <c r="B114" s="58">
        <v>10</v>
      </c>
      <c r="C114" s="1" t="s">
        <v>624</v>
      </c>
      <c r="D114" s="30" t="s">
        <v>71</v>
      </c>
      <c r="E114" s="30">
        <v>190</v>
      </c>
      <c r="F114" s="28"/>
      <c r="G114" s="28"/>
      <c r="H114" s="28"/>
      <c r="I114" s="28"/>
      <c r="J114" s="28"/>
      <c r="K114" s="33">
        <f t="shared" si="25"/>
        <v>190</v>
      </c>
      <c r="L114" s="33" t="s">
        <v>812</v>
      </c>
      <c r="M114" s="33"/>
      <c r="N114" s="40">
        <f t="shared" si="26"/>
        <v>189.98920000000001</v>
      </c>
      <c r="O114" s="33">
        <f t="shared" si="27"/>
        <v>1</v>
      </c>
      <c r="P114" s="33">
        <f t="shared" ca="1" si="28"/>
        <v>0</v>
      </c>
      <c r="Q114" s="34" t="s">
        <v>210</v>
      </c>
      <c r="R114" s="35">
        <f t="shared" si="29"/>
        <v>0</v>
      </c>
      <c r="S114" s="35">
        <f t="shared" si="30"/>
        <v>190.17920000000001</v>
      </c>
      <c r="T114" s="30">
        <v>190</v>
      </c>
      <c r="U114" s="28"/>
      <c r="V114" s="28"/>
      <c r="W114" s="28"/>
      <c r="X114" s="28"/>
      <c r="Y114" s="28"/>
      <c r="AE114" s="60"/>
      <c r="AF114" s="60"/>
      <c r="AH114" s="27"/>
      <c r="AI114" s="39"/>
      <c r="AJ114" s="39"/>
      <c r="AK114" s="39"/>
      <c r="AL114" s="31"/>
      <c r="AM114" s="27"/>
      <c r="AN114" s="1"/>
    </row>
    <row r="115" spans="1:40" ht="15" x14ac:dyDescent="0.25">
      <c r="A115" s="58">
        <v>12</v>
      </c>
      <c r="B115" s="58">
        <v>11</v>
      </c>
      <c r="C115" s="1" t="s">
        <v>625</v>
      </c>
      <c r="D115" s="30" t="s">
        <v>50</v>
      </c>
      <c r="E115" s="30">
        <v>182</v>
      </c>
      <c r="F115" s="28"/>
      <c r="G115" s="28"/>
      <c r="H115" s="28"/>
      <c r="I115" s="28"/>
      <c r="J115" s="28"/>
      <c r="K115" s="33">
        <f t="shared" si="25"/>
        <v>182</v>
      </c>
      <c r="L115" s="33" t="s">
        <v>812</v>
      </c>
      <c r="M115" s="33"/>
      <c r="N115" s="40">
        <f t="shared" si="26"/>
        <v>181.98910000000001</v>
      </c>
      <c r="O115" s="33">
        <f t="shared" si="27"/>
        <v>1</v>
      </c>
      <c r="P115" s="33">
        <f t="shared" ca="1" si="28"/>
        <v>0</v>
      </c>
      <c r="Q115" s="34" t="s">
        <v>210</v>
      </c>
      <c r="R115" s="35">
        <f t="shared" si="29"/>
        <v>0</v>
      </c>
      <c r="S115" s="35">
        <f t="shared" si="30"/>
        <v>182.1711</v>
      </c>
      <c r="T115" s="30">
        <v>182</v>
      </c>
      <c r="U115" s="28"/>
      <c r="V115" s="28"/>
      <c r="W115" s="28"/>
      <c r="X115" s="28"/>
      <c r="Y115" s="28"/>
      <c r="AE115" s="60"/>
      <c r="AF115" s="60"/>
      <c r="AH115" s="27"/>
      <c r="AI115" s="39"/>
      <c r="AJ115" s="39"/>
      <c r="AK115" s="39"/>
      <c r="AL115" s="31"/>
      <c r="AM115" s="27"/>
      <c r="AN115" s="1"/>
    </row>
    <row r="116" spans="1:40" ht="15" x14ac:dyDescent="0.25">
      <c r="A116" s="58">
        <v>13</v>
      </c>
      <c r="B116" s="58" t="s">
        <v>54</v>
      </c>
      <c r="C116" s="1" t="s">
        <v>626</v>
      </c>
      <c r="D116" s="30" t="s">
        <v>28</v>
      </c>
      <c r="E116" s="30">
        <v>178</v>
      </c>
      <c r="F116" s="28"/>
      <c r="G116" s="28"/>
      <c r="H116" s="28"/>
      <c r="I116" s="28"/>
      <c r="J116" s="28"/>
      <c r="K116" s="33">
        <f t="shared" si="25"/>
        <v>178</v>
      </c>
      <c r="L116" s="33" t="s">
        <v>811</v>
      </c>
      <c r="M116" s="33"/>
      <c r="N116" s="40">
        <f t="shared" si="26"/>
        <v>177.989</v>
      </c>
      <c r="O116" s="33">
        <f t="shared" si="27"/>
        <v>1</v>
      </c>
      <c r="P116" s="33">
        <f t="shared" ca="1" si="28"/>
        <v>0</v>
      </c>
      <c r="Q116" s="34" t="s">
        <v>210</v>
      </c>
      <c r="R116" s="35">
        <f t="shared" si="29"/>
        <v>0</v>
      </c>
      <c r="S116" s="35">
        <f t="shared" si="30"/>
        <v>178.167</v>
      </c>
      <c r="T116" s="30">
        <v>178</v>
      </c>
      <c r="U116" s="28"/>
      <c r="V116" s="28"/>
      <c r="W116" s="28"/>
      <c r="X116" s="28"/>
      <c r="Y116" s="28"/>
      <c r="AE116" s="60"/>
      <c r="AF116" s="60"/>
      <c r="AH116" s="27"/>
      <c r="AI116" s="39"/>
      <c r="AJ116" s="39"/>
      <c r="AK116" s="39"/>
      <c r="AL116" s="31"/>
      <c r="AM116" s="27"/>
      <c r="AN116" s="1"/>
    </row>
    <row r="117" spans="1:40" ht="15" x14ac:dyDescent="0.25">
      <c r="A117" s="58">
        <v>14</v>
      </c>
      <c r="B117" s="58">
        <v>12</v>
      </c>
      <c r="C117" s="1" t="s">
        <v>415</v>
      </c>
      <c r="D117" s="30" t="s">
        <v>77</v>
      </c>
      <c r="E117" s="30">
        <v>86</v>
      </c>
      <c r="F117" s="28">
        <v>91</v>
      </c>
      <c r="G117" s="28"/>
      <c r="H117" s="28"/>
      <c r="I117" s="28"/>
      <c r="J117" s="28"/>
      <c r="K117" s="33">
        <f t="shared" si="25"/>
        <v>177</v>
      </c>
      <c r="L117" s="33" t="s">
        <v>812</v>
      </c>
      <c r="M117" s="33"/>
      <c r="N117" s="40">
        <f t="shared" si="26"/>
        <v>176.9889</v>
      </c>
      <c r="O117" s="33">
        <f t="shared" si="27"/>
        <v>2</v>
      </c>
      <c r="P117" s="33">
        <f t="shared" ca="1" si="28"/>
        <v>0</v>
      </c>
      <c r="Q117" s="34" t="s">
        <v>210</v>
      </c>
      <c r="R117" s="35">
        <f t="shared" si="29"/>
        <v>0</v>
      </c>
      <c r="S117" s="35">
        <f t="shared" si="30"/>
        <v>177.084</v>
      </c>
      <c r="T117" s="30">
        <v>86</v>
      </c>
      <c r="U117" s="28">
        <v>91</v>
      </c>
      <c r="V117" s="28"/>
      <c r="W117" s="28"/>
      <c r="X117" s="28"/>
      <c r="Y117" s="28"/>
      <c r="AE117" s="60"/>
      <c r="AF117" s="60"/>
      <c r="AH117" s="27"/>
      <c r="AI117" s="39"/>
      <c r="AJ117" s="39"/>
      <c r="AK117" s="39"/>
      <c r="AL117" s="31"/>
      <c r="AM117" s="27"/>
      <c r="AN117" s="1"/>
    </row>
    <row r="118" spans="1:40" ht="15" x14ac:dyDescent="0.25">
      <c r="A118" s="58">
        <v>15</v>
      </c>
      <c r="B118" s="58">
        <v>13</v>
      </c>
      <c r="C118" s="1" t="s">
        <v>627</v>
      </c>
      <c r="D118" s="30" t="s">
        <v>50</v>
      </c>
      <c r="E118" s="30">
        <v>170</v>
      </c>
      <c r="F118" s="28"/>
      <c r="G118" s="28"/>
      <c r="H118" s="28"/>
      <c r="I118" s="28"/>
      <c r="J118" s="28"/>
      <c r="K118" s="33">
        <f t="shared" si="25"/>
        <v>170</v>
      </c>
      <c r="L118" s="33" t="s">
        <v>812</v>
      </c>
      <c r="M118" s="33"/>
      <c r="N118" s="40">
        <f t="shared" si="26"/>
        <v>169.9888</v>
      </c>
      <c r="O118" s="33">
        <f t="shared" si="27"/>
        <v>1</v>
      </c>
      <c r="P118" s="33">
        <f t="shared" ca="1" si="28"/>
        <v>0</v>
      </c>
      <c r="Q118" s="34" t="s">
        <v>210</v>
      </c>
      <c r="R118" s="35">
        <f t="shared" si="29"/>
        <v>0</v>
      </c>
      <c r="S118" s="35">
        <f t="shared" si="30"/>
        <v>170.15879999999999</v>
      </c>
      <c r="T118" s="30">
        <v>170</v>
      </c>
      <c r="U118" s="28"/>
      <c r="V118" s="28"/>
      <c r="W118" s="28"/>
      <c r="X118" s="28"/>
      <c r="Y118" s="28"/>
      <c r="AE118" s="60"/>
      <c r="AF118" s="60"/>
      <c r="AH118" s="27"/>
      <c r="AI118" s="39"/>
      <c r="AJ118" s="39"/>
      <c r="AK118" s="39"/>
      <c r="AL118" s="31"/>
      <c r="AM118" s="27"/>
      <c r="AN118" s="1"/>
    </row>
    <row r="119" spans="1:40" ht="15" x14ac:dyDescent="0.25">
      <c r="A119" s="58">
        <v>16</v>
      </c>
      <c r="B119" s="58">
        <v>14</v>
      </c>
      <c r="C119" s="1" t="s">
        <v>280</v>
      </c>
      <c r="D119" s="30" t="s">
        <v>46</v>
      </c>
      <c r="E119" s="30"/>
      <c r="F119" s="28">
        <v>169</v>
      </c>
      <c r="G119" s="28"/>
      <c r="H119" s="28"/>
      <c r="I119" s="28"/>
      <c r="J119" s="28"/>
      <c r="K119" s="33">
        <f t="shared" si="25"/>
        <v>169</v>
      </c>
      <c r="L119" s="33" t="s">
        <v>812</v>
      </c>
      <c r="M119" s="33"/>
      <c r="N119" s="40">
        <f t="shared" si="26"/>
        <v>168.98869999999999</v>
      </c>
      <c r="O119" s="33">
        <f t="shared" si="27"/>
        <v>1</v>
      </c>
      <c r="P119" s="33" t="str">
        <f t="shared" ca="1" si="28"/>
        <v>Y</v>
      </c>
      <c r="Q119" s="34" t="s">
        <v>210</v>
      </c>
      <c r="R119" s="35">
        <f t="shared" si="29"/>
        <v>0</v>
      </c>
      <c r="S119" s="35">
        <f t="shared" si="30"/>
        <v>169.00559999999999</v>
      </c>
      <c r="T119" s="30"/>
      <c r="U119" s="28">
        <v>169</v>
      </c>
      <c r="V119" s="28"/>
      <c r="W119" s="28"/>
      <c r="X119" s="28"/>
      <c r="Y119" s="28"/>
      <c r="AE119" s="60"/>
      <c r="AF119" s="60"/>
      <c r="AH119" s="27"/>
      <c r="AI119" s="39"/>
      <c r="AJ119" s="39"/>
      <c r="AK119" s="39"/>
      <c r="AL119" s="31"/>
      <c r="AM119" s="27"/>
      <c r="AN119" s="1"/>
    </row>
    <row r="120" spans="1:40" ht="15" x14ac:dyDescent="0.25">
      <c r="A120" s="58">
        <v>17</v>
      </c>
      <c r="B120" s="58">
        <v>15</v>
      </c>
      <c r="C120" s="1" t="s">
        <v>628</v>
      </c>
      <c r="D120" s="30" t="s">
        <v>137</v>
      </c>
      <c r="E120" s="30">
        <v>168</v>
      </c>
      <c r="F120" s="28"/>
      <c r="G120" s="28"/>
      <c r="H120" s="28"/>
      <c r="I120" s="28"/>
      <c r="J120" s="28"/>
      <c r="K120" s="33">
        <f t="shared" si="25"/>
        <v>168</v>
      </c>
      <c r="L120" s="33" t="s">
        <v>812</v>
      </c>
      <c r="M120" s="33"/>
      <c r="N120" s="40">
        <f t="shared" si="26"/>
        <v>167.98859999999999</v>
      </c>
      <c r="O120" s="33">
        <f t="shared" si="27"/>
        <v>1</v>
      </c>
      <c r="P120" s="33">
        <f t="shared" ca="1" si="28"/>
        <v>0</v>
      </c>
      <c r="Q120" s="34" t="s">
        <v>210</v>
      </c>
      <c r="R120" s="35">
        <f t="shared" si="29"/>
        <v>0</v>
      </c>
      <c r="S120" s="35">
        <f t="shared" si="30"/>
        <v>168.1566</v>
      </c>
      <c r="T120" s="30">
        <v>168</v>
      </c>
      <c r="U120" s="28"/>
      <c r="V120" s="28"/>
      <c r="W120" s="28"/>
      <c r="X120" s="28"/>
      <c r="Y120" s="28"/>
      <c r="AE120" s="60"/>
      <c r="AF120" s="60"/>
      <c r="AH120" s="27"/>
      <c r="AI120" s="39"/>
      <c r="AJ120" s="39"/>
      <c r="AK120" s="39"/>
      <c r="AL120" s="31"/>
      <c r="AM120" s="27"/>
      <c r="AN120" s="1"/>
    </row>
    <row r="121" spans="1:40" ht="15" x14ac:dyDescent="0.25">
      <c r="A121" s="58">
        <v>18</v>
      </c>
      <c r="B121" s="58">
        <v>16</v>
      </c>
      <c r="C121" s="1" t="s">
        <v>282</v>
      </c>
      <c r="D121" s="30" t="s">
        <v>31</v>
      </c>
      <c r="E121" s="30"/>
      <c r="F121" s="28">
        <v>168</v>
      </c>
      <c r="G121" s="28"/>
      <c r="H121" s="28"/>
      <c r="I121" s="28"/>
      <c r="J121" s="28"/>
      <c r="K121" s="33">
        <f t="shared" si="25"/>
        <v>168</v>
      </c>
      <c r="L121" s="33" t="s">
        <v>812</v>
      </c>
      <c r="M121" s="33"/>
      <c r="N121" s="40">
        <f t="shared" si="26"/>
        <v>167.98849999999999</v>
      </c>
      <c r="O121" s="33">
        <f t="shared" si="27"/>
        <v>1</v>
      </c>
      <c r="P121" s="33" t="str">
        <f t="shared" ca="1" si="28"/>
        <v>Y</v>
      </c>
      <c r="Q121" s="34" t="s">
        <v>210</v>
      </c>
      <c r="R121" s="35">
        <f t="shared" si="29"/>
        <v>0</v>
      </c>
      <c r="S121" s="35">
        <f t="shared" si="30"/>
        <v>168.00529999999998</v>
      </c>
      <c r="T121" s="30"/>
      <c r="U121" s="28">
        <v>168</v>
      </c>
      <c r="V121" s="28"/>
      <c r="W121" s="28"/>
      <c r="X121" s="28"/>
      <c r="Y121" s="28"/>
      <c r="AE121" s="60"/>
      <c r="AF121" s="60"/>
      <c r="AH121" s="27"/>
      <c r="AI121" s="39"/>
      <c r="AJ121" s="39"/>
      <c r="AK121" s="39"/>
      <c r="AL121" s="31"/>
      <c r="AM121" s="27"/>
      <c r="AN121" s="1"/>
    </row>
    <row r="122" spans="1:40" ht="15" x14ac:dyDescent="0.25">
      <c r="A122" s="58">
        <v>19</v>
      </c>
      <c r="B122" s="58">
        <v>17</v>
      </c>
      <c r="C122" s="1" t="s">
        <v>293</v>
      </c>
      <c r="D122" s="30" t="s">
        <v>77</v>
      </c>
      <c r="E122" s="30"/>
      <c r="F122" s="28">
        <v>162</v>
      </c>
      <c r="G122" s="28"/>
      <c r="H122" s="28"/>
      <c r="I122" s="28"/>
      <c r="J122" s="28"/>
      <c r="K122" s="33">
        <f t="shared" si="25"/>
        <v>162</v>
      </c>
      <c r="L122" s="33" t="s">
        <v>812</v>
      </c>
      <c r="M122" s="33"/>
      <c r="N122" s="40">
        <f t="shared" si="26"/>
        <v>161.98840000000001</v>
      </c>
      <c r="O122" s="33">
        <f t="shared" si="27"/>
        <v>1</v>
      </c>
      <c r="P122" s="33" t="str">
        <f t="shared" ca="1" si="28"/>
        <v>Y</v>
      </c>
      <c r="Q122" s="34" t="s">
        <v>210</v>
      </c>
      <c r="R122" s="35">
        <f t="shared" si="29"/>
        <v>0</v>
      </c>
      <c r="S122" s="35">
        <f t="shared" si="30"/>
        <v>162.00460000000001</v>
      </c>
      <c r="T122" s="30"/>
      <c r="U122" s="28">
        <v>162</v>
      </c>
      <c r="V122" s="28"/>
      <c r="W122" s="28"/>
      <c r="X122" s="28"/>
      <c r="Y122" s="28"/>
      <c r="AE122" s="60"/>
      <c r="AF122" s="60"/>
      <c r="AH122" s="27"/>
      <c r="AI122" s="39"/>
      <c r="AJ122" s="39"/>
      <c r="AK122" s="39"/>
      <c r="AL122" s="31"/>
      <c r="AM122" s="27"/>
      <c r="AN122" s="1"/>
    </row>
    <row r="123" spans="1:40" ht="15" x14ac:dyDescent="0.25">
      <c r="A123" s="58">
        <v>20</v>
      </c>
      <c r="B123" s="58">
        <v>19</v>
      </c>
      <c r="C123" s="1" t="s">
        <v>330</v>
      </c>
      <c r="D123" s="30" t="s">
        <v>157</v>
      </c>
      <c r="E123" s="30"/>
      <c r="F123" s="28">
        <v>144</v>
      </c>
      <c r="G123" s="28"/>
      <c r="H123" s="28"/>
      <c r="I123" s="28"/>
      <c r="J123" s="28"/>
      <c r="K123" s="33">
        <f t="shared" si="25"/>
        <v>144</v>
      </c>
      <c r="L123" s="33" t="s">
        <v>812</v>
      </c>
      <c r="M123" s="33"/>
      <c r="N123" s="40">
        <f t="shared" si="26"/>
        <v>143.98830000000001</v>
      </c>
      <c r="O123" s="33">
        <f t="shared" si="27"/>
        <v>1</v>
      </c>
      <c r="P123" s="33" t="str">
        <f t="shared" ca="1" si="28"/>
        <v>Y</v>
      </c>
      <c r="Q123" s="34" t="s">
        <v>210</v>
      </c>
      <c r="R123" s="35">
        <f t="shared" si="29"/>
        <v>0</v>
      </c>
      <c r="S123" s="35">
        <f t="shared" si="30"/>
        <v>144.0027</v>
      </c>
      <c r="T123" s="30"/>
      <c r="U123" s="28">
        <v>144</v>
      </c>
      <c r="V123" s="28"/>
      <c r="W123" s="28"/>
      <c r="X123" s="28"/>
      <c r="Y123" s="28"/>
      <c r="AE123" s="60"/>
      <c r="AF123" s="60"/>
      <c r="AH123" s="27"/>
      <c r="AI123" s="39"/>
      <c r="AJ123" s="39"/>
      <c r="AK123" s="39"/>
      <c r="AL123" s="31"/>
      <c r="AM123" s="27"/>
      <c r="AN123" s="1"/>
    </row>
    <row r="124" spans="1:40" ht="15" x14ac:dyDescent="0.25">
      <c r="A124" s="58">
        <v>22</v>
      </c>
      <c r="B124" s="58">
        <v>21</v>
      </c>
      <c r="C124" s="1" t="s">
        <v>629</v>
      </c>
      <c r="D124" s="30" t="s">
        <v>66</v>
      </c>
      <c r="E124" s="30">
        <v>137</v>
      </c>
      <c r="F124" s="28"/>
      <c r="G124" s="28"/>
      <c r="H124" s="28"/>
      <c r="I124" s="28"/>
      <c r="J124" s="28"/>
      <c r="K124" s="33">
        <f t="shared" si="25"/>
        <v>137</v>
      </c>
      <c r="L124" s="33" t="s">
        <v>812</v>
      </c>
      <c r="M124" s="33"/>
      <c r="N124" s="40">
        <f t="shared" si="26"/>
        <v>136.98820000000001</v>
      </c>
      <c r="O124" s="33">
        <f t="shared" si="27"/>
        <v>1</v>
      </c>
      <c r="P124" s="33">
        <f t="shared" ca="1" si="28"/>
        <v>0</v>
      </c>
      <c r="Q124" s="34" t="s">
        <v>210</v>
      </c>
      <c r="R124" s="35">
        <f t="shared" si="29"/>
        <v>0</v>
      </c>
      <c r="S124" s="35">
        <f t="shared" si="30"/>
        <v>137.12520000000001</v>
      </c>
      <c r="T124" s="30">
        <v>137</v>
      </c>
      <c r="U124" s="28"/>
      <c r="V124" s="28"/>
      <c r="W124" s="28"/>
      <c r="X124" s="28"/>
      <c r="Y124" s="28"/>
      <c r="AE124" s="60"/>
      <c r="AF124" s="60"/>
      <c r="AH124" s="27"/>
      <c r="AI124" s="39"/>
      <c r="AJ124" s="39"/>
      <c r="AK124" s="39"/>
      <c r="AL124" s="31"/>
      <c r="AM124" s="27"/>
      <c r="AN124" s="1"/>
    </row>
    <row r="125" spans="1:40" ht="15" x14ac:dyDescent="0.25">
      <c r="A125" s="58">
        <v>23</v>
      </c>
      <c r="B125" s="58">
        <v>22</v>
      </c>
      <c r="C125" s="1" t="s">
        <v>630</v>
      </c>
      <c r="D125" s="30" t="s">
        <v>157</v>
      </c>
      <c r="E125" s="30">
        <v>130</v>
      </c>
      <c r="F125" s="28"/>
      <c r="G125" s="28"/>
      <c r="H125" s="28"/>
      <c r="I125" s="28"/>
      <c r="J125" s="28"/>
      <c r="K125" s="33">
        <f t="shared" si="25"/>
        <v>130</v>
      </c>
      <c r="L125" s="33" t="s">
        <v>812</v>
      </c>
      <c r="M125" s="33"/>
      <c r="N125" s="40">
        <f t="shared" si="26"/>
        <v>129.9881</v>
      </c>
      <c r="O125" s="33">
        <f t="shared" si="27"/>
        <v>1</v>
      </c>
      <c r="P125" s="33">
        <f t="shared" ca="1" si="28"/>
        <v>0</v>
      </c>
      <c r="Q125" s="34" t="s">
        <v>210</v>
      </c>
      <c r="R125" s="35">
        <f t="shared" si="29"/>
        <v>0</v>
      </c>
      <c r="S125" s="35">
        <f t="shared" si="30"/>
        <v>130.1181</v>
      </c>
      <c r="T125" s="30">
        <v>130</v>
      </c>
      <c r="U125" s="28"/>
      <c r="V125" s="28"/>
      <c r="W125" s="28"/>
      <c r="X125" s="28"/>
      <c r="Y125" s="28"/>
      <c r="AE125" s="60"/>
      <c r="AF125" s="60"/>
      <c r="AH125" s="27"/>
      <c r="AI125" s="39"/>
      <c r="AJ125" s="39"/>
      <c r="AK125" s="39"/>
      <c r="AL125" s="31"/>
      <c r="AM125" s="27"/>
      <c r="AN125" s="1"/>
    </row>
    <row r="126" spans="1:40" ht="15" x14ac:dyDescent="0.25">
      <c r="A126" s="58">
        <v>24</v>
      </c>
      <c r="B126" s="58">
        <v>23</v>
      </c>
      <c r="C126" s="1" t="s">
        <v>352</v>
      </c>
      <c r="D126" s="30" t="s">
        <v>24</v>
      </c>
      <c r="E126" s="30"/>
      <c r="F126" s="28">
        <v>129</v>
      </c>
      <c r="G126" s="28"/>
      <c r="H126" s="28"/>
      <c r="I126" s="28"/>
      <c r="J126" s="28"/>
      <c r="K126" s="33">
        <f t="shared" si="25"/>
        <v>129</v>
      </c>
      <c r="L126" s="33" t="s">
        <v>812</v>
      </c>
      <c r="M126" s="33"/>
      <c r="N126" s="40">
        <f t="shared" si="26"/>
        <v>128.988</v>
      </c>
      <c r="O126" s="33">
        <f t="shared" si="27"/>
        <v>1</v>
      </c>
      <c r="P126" s="33" t="str">
        <f t="shared" ca="1" si="28"/>
        <v>Y</v>
      </c>
      <c r="Q126" s="34" t="s">
        <v>210</v>
      </c>
      <c r="R126" s="35">
        <f t="shared" si="29"/>
        <v>0</v>
      </c>
      <c r="S126" s="35">
        <f t="shared" si="30"/>
        <v>129.0009</v>
      </c>
      <c r="T126" s="30"/>
      <c r="U126" s="28">
        <v>129</v>
      </c>
      <c r="V126" s="28"/>
      <c r="W126" s="28"/>
      <c r="X126" s="28"/>
      <c r="Y126" s="28"/>
      <c r="AE126" s="60"/>
      <c r="AF126" s="60"/>
      <c r="AH126" s="27"/>
      <c r="AI126" s="39"/>
      <c r="AJ126" s="39"/>
      <c r="AK126" s="39"/>
      <c r="AL126" s="31"/>
      <c r="AM126" s="27"/>
      <c r="AN126" s="1"/>
    </row>
    <row r="127" spans="1:40" ht="15" x14ac:dyDescent="0.25">
      <c r="A127" s="58">
        <v>25</v>
      </c>
      <c r="B127" s="58">
        <v>24</v>
      </c>
      <c r="C127" s="1" t="s">
        <v>362</v>
      </c>
      <c r="D127" s="30" t="s">
        <v>127</v>
      </c>
      <c r="E127" s="30"/>
      <c r="F127" s="28">
        <v>123</v>
      </c>
      <c r="G127" s="28"/>
      <c r="H127" s="28"/>
      <c r="I127" s="28"/>
      <c r="J127" s="28"/>
      <c r="K127" s="33">
        <f t="shared" si="25"/>
        <v>123</v>
      </c>
      <c r="L127" s="33" t="s">
        <v>812</v>
      </c>
      <c r="M127" s="33"/>
      <c r="N127" s="40">
        <f t="shared" si="26"/>
        <v>122.9879</v>
      </c>
      <c r="O127" s="33">
        <f t="shared" si="27"/>
        <v>1</v>
      </c>
      <c r="P127" s="33" t="str">
        <f t="shared" ca="1" si="28"/>
        <v>Y</v>
      </c>
      <c r="Q127" s="34" t="s">
        <v>210</v>
      </c>
      <c r="R127" s="35">
        <f t="shared" si="29"/>
        <v>0</v>
      </c>
      <c r="S127" s="35">
        <f t="shared" si="30"/>
        <v>123.00019999999999</v>
      </c>
      <c r="T127" s="30"/>
      <c r="U127" s="28">
        <v>123</v>
      </c>
      <c r="V127" s="28"/>
      <c r="W127" s="28"/>
      <c r="X127" s="28"/>
      <c r="Y127" s="28"/>
      <c r="AE127" s="60"/>
      <c r="AF127" s="60"/>
      <c r="AH127" s="27"/>
      <c r="AI127" s="39"/>
      <c r="AJ127" s="39"/>
      <c r="AK127" s="39"/>
      <c r="AL127" s="31"/>
      <c r="AM127" s="27"/>
      <c r="AN127" s="1"/>
    </row>
    <row r="128" spans="1:40" ht="15" x14ac:dyDescent="0.25">
      <c r="A128" s="58">
        <v>26</v>
      </c>
      <c r="B128" s="58">
        <v>25</v>
      </c>
      <c r="C128" s="1" t="s">
        <v>394</v>
      </c>
      <c r="D128" s="30" t="s">
        <v>71</v>
      </c>
      <c r="E128" s="30"/>
      <c r="F128" s="28">
        <v>102</v>
      </c>
      <c r="G128" s="28"/>
      <c r="H128" s="28"/>
      <c r="I128" s="28"/>
      <c r="J128" s="28"/>
      <c r="K128" s="33">
        <f t="shared" si="25"/>
        <v>102</v>
      </c>
      <c r="L128" s="33" t="s">
        <v>812</v>
      </c>
      <c r="M128" s="33"/>
      <c r="N128" s="40">
        <f t="shared" si="26"/>
        <v>101.98779999999999</v>
      </c>
      <c r="O128" s="33">
        <f t="shared" si="27"/>
        <v>1</v>
      </c>
      <c r="P128" s="33" t="str">
        <f t="shared" ca="1" si="28"/>
        <v>Y</v>
      </c>
      <c r="Q128" s="34" t="s">
        <v>210</v>
      </c>
      <c r="R128" s="35">
        <f t="shared" si="29"/>
        <v>0</v>
      </c>
      <c r="S128" s="35">
        <f t="shared" si="30"/>
        <v>101.99799999999999</v>
      </c>
      <c r="T128" s="30"/>
      <c r="U128" s="28">
        <v>102</v>
      </c>
      <c r="V128" s="28"/>
      <c r="W128" s="28"/>
      <c r="X128" s="28"/>
      <c r="Y128" s="28"/>
      <c r="AE128" s="60"/>
      <c r="AF128" s="60"/>
      <c r="AH128" s="27"/>
      <c r="AI128" s="39"/>
      <c r="AJ128" s="39"/>
      <c r="AK128" s="39"/>
      <c r="AL128" s="31"/>
      <c r="AM128" s="27"/>
      <c r="AN128" s="1"/>
    </row>
    <row r="129" spans="1:40" ht="15" x14ac:dyDescent="0.25">
      <c r="A129" s="58">
        <v>27</v>
      </c>
      <c r="B129" s="58">
        <v>26</v>
      </c>
      <c r="C129" s="1" t="s">
        <v>631</v>
      </c>
      <c r="D129" s="30" t="s">
        <v>66</v>
      </c>
      <c r="E129" s="30">
        <v>100</v>
      </c>
      <c r="F129" s="28"/>
      <c r="G129" s="28"/>
      <c r="H129" s="28"/>
      <c r="I129" s="28"/>
      <c r="J129" s="28"/>
      <c r="K129" s="33">
        <f t="shared" si="25"/>
        <v>100</v>
      </c>
      <c r="L129" s="33" t="s">
        <v>812</v>
      </c>
      <c r="M129" s="33"/>
      <c r="N129" s="40">
        <f t="shared" si="26"/>
        <v>99.987700000000004</v>
      </c>
      <c r="O129" s="33">
        <f t="shared" si="27"/>
        <v>1</v>
      </c>
      <c r="P129" s="33">
        <f t="shared" ca="1" si="28"/>
        <v>0</v>
      </c>
      <c r="Q129" s="34" t="s">
        <v>210</v>
      </c>
      <c r="R129" s="35">
        <f t="shared" si="29"/>
        <v>0</v>
      </c>
      <c r="S129" s="35">
        <f t="shared" si="30"/>
        <v>100.0877</v>
      </c>
      <c r="T129" s="30">
        <v>100</v>
      </c>
      <c r="U129" s="28"/>
      <c r="V129" s="28"/>
      <c r="W129" s="28"/>
      <c r="X129" s="28"/>
      <c r="Y129" s="28"/>
      <c r="AE129" s="60"/>
      <c r="AF129" s="60"/>
      <c r="AH129" s="27"/>
      <c r="AI129" s="39"/>
      <c r="AJ129" s="39"/>
      <c r="AK129" s="39"/>
      <c r="AL129" s="31"/>
      <c r="AM129" s="27"/>
      <c r="AN129" s="1"/>
    </row>
    <row r="130" spans="1:40" ht="15" x14ac:dyDescent="0.25">
      <c r="A130" s="58">
        <v>28</v>
      </c>
      <c r="B130" s="58">
        <v>27</v>
      </c>
      <c r="C130" s="1" t="s">
        <v>632</v>
      </c>
      <c r="D130" s="30" t="s">
        <v>46</v>
      </c>
      <c r="E130" s="30">
        <v>93</v>
      </c>
      <c r="F130" s="28"/>
      <c r="G130" s="28"/>
      <c r="H130" s="28"/>
      <c r="I130" s="28"/>
      <c r="J130" s="28"/>
      <c r="K130" s="33">
        <f t="shared" si="25"/>
        <v>93</v>
      </c>
      <c r="L130" s="33" t="s">
        <v>812</v>
      </c>
      <c r="M130" s="33"/>
      <c r="N130" s="40">
        <f t="shared" si="26"/>
        <v>92.9876</v>
      </c>
      <c r="O130" s="33">
        <f t="shared" si="27"/>
        <v>1</v>
      </c>
      <c r="P130" s="33">
        <f t="shared" ca="1" si="28"/>
        <v>0</v>
      </c>
      <c r="Q130" s="34" t="s">
        <v>210</v>
      </c>
      <c r="R130" s="35">
        <f t="shared" si="29"/>
        <v>0</v>
      </c>
      <c r="S130" s="35">
        <f t="shared" si="30"/>
        <v>93.080600000000004</v>
      </c>
      <c r="T130" s="30">
        <v>93</v>
      </c>
      <c r="U130" s="28"/>
      <c r="V130" s="28"/>
      <c r="W130" s="28"/>
      <c r="X130" s="28"/>
      <c r="Y130" s="28"/>
      <c r="AE130" s="60"/>
      <c r="AF130" s="60"/>
      <c r="AH130" s="27"/>
      <c r="AI130" s="39"/>
      <c r="AJ130" s="39"/>
      <c r="AK130" s="39"/>
      <c r="AL130" s="31"/>
      <c r="AM130" s="27"/>
      <c r="AN130" s="1"/>
    </row>
    <row r="131" spans="1:40" ht="15" x14ac:dyDescent="0.25">
      <c r="A131" s="58">
        <v>29</v>
      </c>
      <c r="B131" s="58">
        <v>28</v>
      </c>
      <c r="C131" s="1" t="s">
        <v>412</v>
      </c>
      <c r="D131" s="30" t="s">
        <v>87</v>
      </c>
      <c r="E131" s="30"/>
      <c r="F131" s="28">
        <v>93</v>
      </c>
      <c r="G131" s="28"/>
      <c r="H131" s="28"/>
      <c r="I131" s="28"/>
      <c r="J131" s="28"/>
      <c r="K131" s="33">
        <f t="shared" si="25"/>
        <v>93</v>
      </c>
      <c r="L131" s="33" t="s">
        <v>812</v>
      </c>
      <c r="M131" s="33"/>
      <c r="N131" s="40">
        <f t="shared" si="26"/>
        <v>92.987499999999997</v>
      </c>
      <c r="O131" s="33">
        <f t="shared" si="27"/>
        <v>1</v>
      </c>
      <c r="P131" s="33" t="str">
        <f t="shared" ca="1" si="28"/>
        <v>Y</v>
      </c>
      <c r="Q131" s="34" t="s">
        <v>210</v>
      </c>
      <c r="R131" s="35">
        <f t="shared" si="29"/>
        <v>0</v>
      </c>
      <c r="S131" s="35">
        <f t="shared" si="30"/>
        <v>92.996799999999993</v>
      </c>
      <c r="T131" s="30"/>
      <c r="U131" s="28">
        <v>93</v>
      </c>
      <c r="V131" s="28"/>
      <c r="W131" s="28"/>
      <c r="X131" s="28"/>
      <c r="Y131" s="28"/>
      <c r="AE131" s="60"/>
      <c r="AF131" s="60"/>
      <c r="AH131" s="27"/>
      <c r="AI131" s="39"/>
      <c r="AJ131" s="39"/>
      <c r="AK131" s="39"/>
      <c r="AL131" s="31"/>
      <c r="AM131" s="27"/>
      <c r="AN131" s="1"/>
    </row>
    <row r="132" spans="1:40" ht="15" x14ac:dyDescent="0.25">
      <c r="A132" s="58">
        <v>30</v>
      </c>
      <c r="B132" s="58">
        <v>29</v>
      </c>
      <c r="C132" s="1" t="s">
        <v>413</v>
      </c>
      <c r="D132" s="30" t="s">
        <v>157</v>
      </c>
      <c r="E132" s="30"/>
      <c r="F132" s="28">
        <v>92</v>
      </c>
      <c r="G132" s="28"/>
      <c r="H132" s="28"/>
      <c r="I132" s="28"/>
      <c r="J132" s="28"/>
      <c r="K132" s="33">
        <f t="shared" si="25"/>
        <v>92</v>
      </c>
      <c r="L132" s="33" t="s">
        <v>812</v>
      </c>
      <c r="M132" s="33"/>
      <c r="N132" s="40">
        <f t="shared" si="26"/>
        <v>91.987399999999994</v>
      </c>
      <c r="O132" s="33">
        <f t="shared" si="27"/>
        <v>1</v>
      </c>
      <c r="P132" s="33" t="str">
        <f t="shared" ca="1" si="28"/>
        <v>Y</v>
      </c>
      <c r="Q132" s="34" t="s">
        <v>210</v>
      </c>
      <c r="R132" s="35">
        <f t="shared" si="29"/>
        <v>0</v>
      </c>
      <c r="S132" s="35">
        <f t="shared" si="30"/>
        <v>91.996600000000001</v>
      </c>
      <c r="T132" s="30"/>
      <c r="U132" s="28">
        <v>92</v>
      </c>
      <c r="V132" s="28"/>
      <c r="W132" s="28"/>
      <c r="X132" s="28"/>
      <c r="Y132" s="28"/>
      <c r="AE132" s="60"/>
      <c r="AF132" s="60"/>
      <c r="AH132" s="27"/>
      <c r="AI132" s="39"/>
      <c r="AJ132" s="39"/>
      <c r="AK132" s="39"/>
      <c r="AL132" s="31"/>
      <c r="AM132" s="27"/>
      <c r="AN132" s="1"/>
    </row>
    <row r="133" spans="1:40" ht="15" x14ac:dyDescent="0.25">
      <c r="A133" s="58">
        <v>31</v>
      </c>
      <c r="B133" s="58">
        <v>30</v>
      </c>
      <c r="C133" s="1" t="s">
        <v>633</v>
      </c>
      <c r="D133" s="30" t="s">
        <v>87</v>
      </c>
      <c r="E133" s="30">
        <v>89</v>
      </c>
      <c r="F133" s="28"/>
      <c r="G133" s="28"/>
      <c r="H133" s="28"/>
      <c r="I133" s="28"/>
      <c r="J133" s="28"/>
      <c r="K133" s="33">
        <f t="shared" si="25"/>
        <v>89</v>
      </c>
      <c r="L133" s="33" t="s">
        <v>812</v>
      </c>
      <c r="M133" s="33"/>
      <c r="N133" s="40">
        <f t="shared" si="26"/>
        <v>88.987300000000005</v>
      </c>
      <c r="O133" s="33">
        <f t="shared" si="27"/>
        <v>1</v>
      </c>
      <c r="P133" s="33">
        <f t="shared" ca="1" si="28"/>
        <v>0</v>
      </c>
      <c r="Q133" s="34" t="s">
        <v>210</v>
      </c>
      <c r="R133" s="35">
        <f t="shared" si="29"/>
        <v>0</v>
      </c>
      <c r="S133" s="35">
        <f t="shared" si="30"/>
        <v>89.076300000000003</v>
      </c>
      <c r="T133" s="30">
        <v>89</v>
      </c>
      <c r="U133" s="28"/>
      <c r="V133" s="28"/>
      <c r="W133" s="28"/>
      <c r="X133" s="28"/>
      <c r="Y133" s="28"/>
      <c r="AE133" s="60"/>
      <c r="AF133" s="60"/>
      <c r="AH133" s="27"/>
      <c r="AI133" s="39"/>
      <c r="AJ133" s="39"/>
      <c r="AK133" s="39"/>
      <c r="AL133" s="31"/>
      <c r="AM133" s="27"/>
      <c r="AN133" s="1"/>
    </row>
    <row r="134" spans="1:40" ht="15" x14ac:dyDescent="0.25">
      <c r="A134" s="58">
        <v>32</v>
      </c>
      <c r="B134" s="58">
        <v>31</v>
      </c>
      <c r="C134" s="1" t="s">
        <v>634</v>
      </c>
      <c r="D134" s="30" t="s">
        <v>157</v>
      </c>
      <c r="E134" s="30">
        <v>88</v>
      </c>
      <c r="F134" s="28"/>
      <c r="G134" s="28"/>
      <c r="H134" s="28"/>
      <c r="I134" s="28"/>
      <c r="J134" s="28"/>
      <c r="K134" s="33">
        <f t="shared" si="25"/>
        <v>88</v>
      </c>
      <c r="L134" s="33" t="s">
        <v>812</v>
      </c>
      <c r="M134" s="33"/>
      <c r="N134" s="40">
        <f t="shared" si="26"/>
        <v>87.987200000000001</v>
      </c>
      <c r="O134" s="33">
        <f t="shared" si="27"/>
        <v>1</v>
      </c>
      <c r="P134" s="33">
        <f t="shared" ca="1" si="28"/>
        <v>0</v>
      </c>
      <c r="Q134" s="34" t="s">
        <v>210</v>
      </c>
      <c r="R134" s="35">
        <f t="shared" si="29"/>
        <v>0</v>
      </c>
      <c r="S134" s="35">
        <f t="shared" si="30"/>
        <v>88.075199999999995</v>
      </c>
      <c r="T134" s="30">
        <v>88</v>
      </c>
      <c r="U134" s="28"/>
      <c r="V134" s="28"/>
      <c r="W134" s="28"/>
      <c r="X134" s="28"/>
      <c r="Y134" s="28"/>
      <c r="AE134" s="60"/>
      <c r="AF134" s="60"/>
      <c r="AH134" s="27"/>
      <c r="AI134" s="39"/>
      <c r="AJ134" s="39"/>
      <c r="AK134" s="39"/>
      <c r="AL134" s="31"/>
      <c r="AM134" s="27"/>
      <c r="AN134" s="1"/>
    </row>
    <row r="135" spans="1:40" ht="15" x14ac:dyDescent="0.25">
      <c r="A135" s="58">
        <v>33</v>
      </c>
      <c r="B135" s="58">
        <v>32</v>
      </c>
      <c r="C135" s="1" t="s">
        <v>423</v>
      </c>
      <c r="D135" s="30" t="s">
        <v>50</v>
      </c>
      <c r="E135" s="30"/>
      <c r="F135" s="28">
        <v>84</v>
      </c>
      <c r="G135" s="28"/>
      <c r="H135" s="28"/>
      <c r="I135" s="28"/>
      <c r="J135" s="28"/>
      <c r="K135" s="33">
        <f t="shared" si="25"/>
        <v>84</v>
      </c>
      <c r="L135" s="33" t="s">
        <v>812</v>
      </c>
      <c r="M135" s="33"/>
      <c r="N135" s="40">
        <f t="shared" si="26"/>
        <v>83.987099999999998</v>
      </c>
      <c r="O135" s="33">
        <f t="shared" si="27"/>
        <v>1</v>
      </c>
      <c r="P135" s="33" t="str">
        <f t="shared" ca="1" si="28"/>
        <v>Y</v>
      </c>
      <c r="Q135" s="34" t="s">
        <v>210</v>
      </c>
      <c r="R135" s="35">
        <f t="shared" si="29"/>
        <v>0</v>
      </c>
      <c r="S135" s="35">
        <f t="shared" si="30"/>
        <v>83.995499999999993</v>
      </c>
      <c r="T135" s="30"/>
      <c r="U135" s="28">
        <v>84</v>
      </c>
      <c r="V135" s="28"/>
      <c r="W135" s="28"/>
      <c r="X135" s="28"/>
      <c r="Y135" s="28"/>
      <c r="AE135" s="60"/>
      <c r="AF135" s="60"/>
      <c r="AH135" s="27"/>
      <c r="AI135" s="39"/>
      <c r="AJ135" s="39"/>
      <c r="AK135" s="39"/>
      <c r="AL135" s="31"/>
      <c r="AM135" s="27"/>
      <c r="AN135" s="1"/>
    </row>
    <row r="136" spans="1:40" ht="5.0999999999999996" customHeight="1" x14ac:dyDescent="0.2">
      <c r="A136" s="28"/>
      <c r="B136" s="28"/>
      <c r="D136" s="51"/>
      <c r="E136" s="51"/>
      <c r="F136" s="51"/>
      <c r="G136" s="51"/>
      <c r="H136" s="51"/>
      <c r="I136" s="51"/>
      <c r="J136" s="51"/>
      <c r="K136" s="33"/>
      <c r="L136" s="28"/>
      <c r="M136" s="28"/>
      <c r="N136" s="40"/>
      <c r="O136" s="28"/>
      <c r="P136" s="28"/>
      <c r="R136" s="56"/>
      <c r="S136" s="35"/>
      <c r="T136" s="51"/>
      <c r="U136" s="51"/>
      <c r="V136" s="51"/>
      <c r="W136" s="51"/>
      <c r="X136" s="51"/>
      <c r="Y136" s="51"/>
      <c r="AE136" s="60"/>
      <c r="AF136" s="60"/>
      <c r="AH136" s="27"/>
      <c r="AI136" s="39"/>
      <c r="AJ136" s="39"/>
      <c r="AK136" s="39"/>
      <c r="AL136" s="31"/>
      <c r="AM136" s="27"/>
      <c r="AN136" s="1"/>
    </row>
    <row r="137" spans="1:40" x14ac:dyDescent="0.2">
      <c r="D137" s="28"/>
      <c r="E137" s="28"/>
      <c r="F137" s="28"/>
      <c r="G137" s="28"/>
      <c r="H137" s="28"/>
      <c r="I137" s="28"/>
      <c r="J137" s="28"/>
      <c r="K137" s="33"/>
      <c r="L137" s="28"/>
      <c r="M137" s="28"/>
      <c r="N137" s="40"/>
      <c r="O137" s="28"/>
      <c r="P137" s="28"/>
      <c r="R137" s="59"/>
      <c r="S137" s="35"/>
      <c r="T137" s="28"/>
      <c r="U137" s="28"/>
      <c r="V137" s="28"/>
      <c r="W137" s="28"/>
      <c r="X137" s="28"/>
      <c r="Y137" s="28"/>
      <c r="AE137" s="60"/>
      <c r="AF137" s="60"/>
      <c r="AH137" s="27"/>
      <c r="AI137" s="39"/>
      <c r="AJ137" s="39"/>
      <c r="AK137" s="39"/>
      <c r="AL137" s="31"/>
      <c r="AM137" s="27"/>
      <c r="AN137" s="1"/>
    </row>
    <row r="138" spans="1:40" ht="15" x14ac:dyDescent="0.25">
      <c r="A138" s="57"/>
      <c r="B138" s="57"/>
      <c r="C138" s="27" t="s">
        <v>253</v>
      </c>
      <c r="D138" s="28"/>
      <c r="E138" s="28"/>
      <c r="F138" s="28"/>
      <c r="G138" s="28"/>
      <c r="H138" s="28"/>
      <c r="I138" s="28"/>
      <c r="J138" s="28"/>
      <c r="K138" s="33"/>
      <c r="L138" s="28"/>
      <c r="M138" s="28"/>
      <c r="N138" s="40"/>
      <c r="O138" s="28"/>
      <c r="P138" s="28"/>
      <c r="Q138" s="51" t="str">
        <f>C138</f>
        <v>F55</v>
      </c>
      <c r="R138" s="56"/>
      <c r="S138" s="35"/>
      <c r="T138" s="28"/>
      <c r="U138" s="51"/>
      <c r="V138" s="51"/>
      <c r="W138" s="51"/>
      <c r="X138" s="51"/>
      <c r="Y138" s="51"/>
      <c r="AE138" s="60"/>
      <c r="AF138" s="60"/>
      <c r="AH138" s="27"/>
      <c r="AI138" s="39">
        <v>589</v>
      </c>
      <c r="AJ138" s="39">
        <v>559</v>
      </c>
      <c r="AK138" s="39">
        <v>490</v>
      </c>
      <c r="AL138" s="31"/>
      <c r="AM138" s="27"/>
      <c r="AN138" s="1"/>
    </row>
    <row r="139" spans="1:40" ht="15" x14ac:dyDescent="0.25">
      <c r="A139" s="58">
        <v>1</v>
      </c>
      <c r="B139" s="58">
        <v>1</v>
      </c>
      <c r="C139" s="1" t="s">
        <v>284</v>
      </c>
      <c r="D139" s="30" t="s">
        <v>31</v>
      </c>
      <c r="E139" s="30">
        <v>165</v>
      </c>
      <c r="F139" s="28">
        <v>166</v>
      </c>
      <c r="G139" s="28"/>
      <c r="H139" s="28"/>
      <c r="I139" s="28"/>
      <c r="J139" s="28"/>
      <c r="K139" s="33">
        <f t="shared" ref="K139:K159" si="31"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331</v>
      </c>
      <c r="L139" s="33" t="s">
        <v>812</v>
      </c>
      <c r="M139" s="33" t="s">
        <v>635</v>
      </c>
      <c r="N139" s="40">
        <f t="shared" ref="N139:N159" si="32">K139-(ROW(K139)-ROW(K$6))/10000</f>
        <v>330.98669999999998</v>
      </c>
      <c r="O139" s="33">
        <f t="shared" ref="O139:O159" si="33">COUNT(E139:J139)</f>
        <v>2</v>
      </c>
      <c r="P139" s="33">
        <f t="shared" ref="P139:P159" ca="1" si="34">IF(AND(O139=1,OFFSET(D139,0,P$3)&gt;0),"Y",0)</f>
        <v>0</v>
      </c>
      <c r="Q139" s="34" t="s">
        <v>253</v>
      </c>
      <c r="R139" s="35">
        <f t="shared" ref="R139:R159" si="35">1-(Q139=Q138)</f>
        <v>0</v>
      </c>
      <c r="S139" s="35">
        <f t="shared" ref="S139:S159" si="36">N139+T139/1000+U139/10000+V139/100000+W139/1000000+X139/10000000+Y139/100000000</f>
        <v>331.16829999999999</v>
      </c>
      <c r="T139" s="30">
        <v>165</v>
      </c>
      <c r="U139" s="28">
        <v>166</v>
      </c>
      <c r="V139" s="28"/>
      <c r="W139" s="28"/>
      <c r="X139" s="28"/>
      <c r="Y139" s="28"/>
      <c r="AE139" s="60"/>
      <c r="AF139" s="60"/>
      <c r="AH139" s="27"/>
      <c r="AI139" s="39"/>
      <c r="AJ139" s="39"/>
      <c r="AK139" s="39"/>
      <c r="AL139" s="31"/>
      <c r="AM139" s="27"/>
      <c r="AN139" s="1"/>
    </row>
    <row r="140" spans="1:40" ht="15" x14ac:dyDescent="0.25">
      <c r="A140" s="58">
        <v>2</v>
      </c>
      <c r="B140" s="58">
        <v>2</v>
      </c>
      <c r="C140" s="1" t="s">
        <v>301</v>
      </c>
      <c r="D140" s="30" t="s">
        <v>87</v>
      </c>
      <c r="E140" s="30">
        <v>158</v>
      </c>
      <c r="F140" s="28">
        <v>158</v>
      </c>
      <c r="G140" s="28"/>
      <c r="H140" s="28"/>
      <c r="I140" s="28"/>
      <c r="J140" s="28"/>
      <c r="K140" s="33">
        <f t="shared" si="31"/>
        <v>316</v>
      </c>
      <c r="L140" s="33" t="s">
        <v>812</v>
      </c>
      <c r="M140" s="33" t="s">
        <v>636</v>
      </c>
      <c r="N140" s="40">
        <f t="shared" si="32"/>
        <v>315.98660000000001</v>
      </c>
      <c r="O140" s="33">
        <f t="shared" si="33"/>
        <v>2</v>
      </c>
      <c r="P140" s="33">
        <f t="shared" ca="1" si="34"/>
        <v>0</v>
      </c>
      <c r="Q140" s="34" t="s">
        <v>253</v>
      </c>
      <c r="R140" s="35">
        <f t="shared" si="35"/>
        <v>0</v>
      </c>
      <c r="S140" s="35">
        <f t="shared" si="36"/>
        <v>316.16040000000004</v>
      </c>
      <c r="T140" s="30">
        <v>158</v>
      </c>
      <c r="U140" s="28">
        <v>158</v>
      </c>
      <c r="V140" s="28"/>
      <c r="W140" s="28"/>
      <c r="X140" s="28"/>
      <c r="Y140" s="28"/>
      <c r="AE140" s="60"/>
      <c r="AF140" s="60"/>
      <c r="AH140" s="27"/>
      <c r="AI140" s="39"/>
      <c r="AJ140" s="39"/>
      <c r="AK140" s="39"/>
      <c r="AL140" s="31"/>
      <c r="AM140" s="27"/>
      <c r="AN140" s="1"/>
    </row>
    <row r="141" spans="1:40" ht="15" x14ac:dyDescent="0.25">
      <c r="A141" s="58">
        <v>3</v>
      </c>
      <c r="B141" s="58">
        <v>3</v>
      </c>
      <c r="C141" s="1" t="s">
        <v>338</v>
      </c>
      <c r="D141" s="30" t="s">
        <v>157</v>
      </c>
      <c r="E141" s="30">
        <v>136</v>
      </c>
      <c r="F141" s="28">
        <v>140</v>
      </c>
      <c r="G141" s="28"/>
      <c r="H141" s="28"/>
      <c r="I141" s="28"/>
      <c r="J141" s="28"/>
      <c r="K141" s="33">
        <f t="shared" si="31"/>
        <v>276</v>
      </c>
      <c r="L141" s="33" t="s">
        <v>812</v>
      </c>
      <c r="M141" s="33" t="s">
        <v>637</v>
      </c>
      <c r="N141" s="40">
        <f t="shared" si="32"/>
        <v>275.98649999999998</v>
      </c>
      <c r="O141" s="33">
        <f t="shared" si="33"/>
        <v>2</v>
      </c>
      <c r="P141" s="33">
        <f t="shared" ca="1" si="34"/>
        <v>0</v>
      </c>
      <c r="Q141" s="34" t="s">
        <v>253</v>
      </c>
      <c r="R141" s="35">
        <f t="shared" si="35"/>
        <v>0</v>
      </c>
      <c r="S141" s="35">
        <f t="shared" si="36"/>
        <v>276.13650000000001</v>
      </c>
      <c r="T141" s="30">
        <v>136</v>
      </c>
      <c r="U141" s="28">
        <v>140</v>
      </c>
      <c r="V141" s="28"/>
      <c r="W141" s="28"/>
      <c r="X141" s="28"/>
      <c r="Y141" s="28"/>
      <c r="AE141" s="60"/>
      <c r="AF141" s="60"/>
      <c r="AH141" s="27"/>
      <c r="AI141" s="39"/>
      <c r="AJ141" s="39"/>
      <c r="AK141" s="39"/>
      <c r="AL141" s="31"/>
      <c r="AM141" s="27"/>
      <c r="AN141" s="1"/>
    </row>
    <row r="142" spans="1:40" ht="15" x14ac:dyDescent="0.25">
      <c r="A142" s="58">
        <v>4</v>
      </c>
      <c r="B142" s="58">
        <v>4</v>
      </c>
      <c r="C142" s="1" t="s">
        <v>359</v>
      </c>
      <c r="D142" s="30" t="s">
        <v>40</v>
      </c>
      <c r="E142" s="30">
        <v>120</v>
      </c>
      <c r="F142" s="28">
        <v>125</v>
      </c>
      <c r="G142" s="28"/>
      <c r="H142" s="28"/>
      <c r="I142" s="28"/>
      <c r="J142" s="28"/>
      <c r="K142" s="33">
        <f t="shared" si="31"/>
        <v>245</v>
      </c>
      <c r="L142" s="33" t="s">
        <v>812</v>
      </c>
      <c r="M142" s="33"/>
      <c r="N142" s="40">
        <f t="shared" si="32"/>
        <v>244.9864</v>
      </c>
      <c r="O142" s="33">
        <f t="shared" si="33"/>
        <v>2</v>
      </c>
      <c r="P142" s="33">
        <f t="shared" ca="1" si="34"/>
        <v>0</v>
      </c>
      <c r="Q142" s="34" t="s">
        <v>253</v>
      </c>
      <c r="R142" s="35">
        <f t="shared" si="35"/>
        <v>0</v>
      </c>
      <c r="S142" s="35">
        <f t="shared" si="36"/>
        <v>245.1189</v>
      </c>
      <c r="T142" s="30">
        <v>120</v>
      </c>
      <c r="U142" s="28">
        <v>125</v>
      </c>
      <c r="V142" s="28"/>
      <c r="W142" s="28"/>
      <c r="X142" s="28"/>
      <c r="Y142" s="28"/>
      <c r="AE142" s="60"/>
      <c r="AF142" s="60"/>
      <c r="AH142" s="27"/>
      <c r="AI142" s="39"/>
      <c r="AJ142" s="39"/>
      <c r="AK142" s="39"/>
      <c r="AL142" s="31"/>
      <c r="AM142" s="27"/>
      <c r="AN142" s="1"/>
    </row>
    <row r="143" spans="1:40" ht="15" x14ac:dyDescent="0.25">
      <c r="A143" s="58">
        <v>5</v>
      </c>
      <c r="B143" s="58">
        <v>5</v>
      </c>
      <c r="C143" s="1" t="s">
        <v>386</v>
      </c>
      <c r="D143" s="30" t="s">
        <v>107</v>
      </c>
      <c r="E143" s="30">
        <v>133</v>
      </c>
      <c r="F143" s="28">
        <v>110</v>
      </c>
      <c r="G143" s="28"/>
      <c r="H143" s="28"/>
      <c r="I143" s="28"/>
      <c r="J143" s="28"/>
      <c r="K143" s="33">
        <f t="shared" si="31"/>
        <v>243</v>
      </c>
      <c r="L143" s="33" t="s">
        <v>812</v>
      </c>
      <c r="M143" s="33"/>
      <c r="N143" s="40">
        <f t="shared" si="32"/>
        <v>242.9863</v>
      </c>
      <c r="O143" s="33">
        <f t="shared" si="33"/>
        <v>2</v>
      </c>
      <c r="P143" s="33">
        <f t="shared" ca="1" si="34"/>
        <v>0</v>
      </c>
      <c r="Q143" s="34" t="s">
        <v>253</v>
      </c>
      <c r="R143" s="35">
        <f t="shared" si="35"/>
        <v>0</v>
      </c>
      <c r="S143" s="35">
        <f t="shared" si="36"/>
        <v>243.13030000000001</v>
      </c>
      <c r="T143" s="30">
        <v>133</v>
      </c>
      <c r="U143" s="28">
        <v>110</v>
      </c>
      <c r="V143" s="28"/>
      <c r="W143" s="28"/>
      <c r="X143" s="28"/>
      <c r="Y143" s="28"/>
      <c r="AE143" s="60"/>
      <c r="AF143" s="60"/>
      <c r="AH143" s="27"/>
      <c r="AI143" s="39"/>
      <c r="AJ143" s="39"/>
      <c r="AK143" s="39"/>
      <c r="AL143" s="31"/>
      <c r="AM143" s="27"/>
      <c r="AN143" s="1"/>
    </row>
    <row r="144" spans="1:40" ht="15" x14ac:dyDescent="0.25">
      <c r="A144" s="58">
        <v>6</v>
      </c>
      <c r="B144" s="58">
        <v>6</v>
      </c>
      <c r="C144" s="1" t="s">
        <v>377</v>
      </c>
      <c r="D144" s="30" t="s">
        <v>77</v>
      </c>
      <c r="E144" s="30">
        <v>119</v>
      </c>
      <c r="F144" s="28">
        <v>114</v>
      </c>
      <c r="G144" s="28"/>
      <c r="H144" s="28"/>
      <c r="I144" s="28"/>
      <c r="J144" s="28"/>
      <c r="K144" s="33">
        <f t="shared" si="31"/>
        <v>233</v>
      </c>
      <c r="L144" s="33" t="s">
        <v>812</v>
      </c>
      <c r="M144" s="33"/>
      <c r="N144" s="40">
        <f t="shared" si="32"/>
        <v>232.9862</v>
      </c>
      <c r="O144" s="33">
        <f t="shared" si="33"/>
        <v>2</v>
      </c>
      <c r="P144" s="33">
        <f t="shared" ca="1" si="34"/>
        <v>0</v>
      </c>
      <c r="Q144" s="34" t="s">
        <v>253</v>
      </c>
      <c r="R144" s="35">
        <f t="shared" si="35"/>
        <v>0</v>
      </c>
      <c r="S144" s="35">
        <f t="shared" si="36"/>
        <v>233.11660000000001</v>
      </c>
      <c r="T144" s="30">
        <v>119</v>
      </c>
      <c r="U144" s="28">
        <v>114</v>
      </c>
      <c r="V144" s="28"/>
      <c r="W144" s="28"/>
      <c r="X144" s="28"/>
      <c r="Y144" s="28"/>
      <c r="AE144" s="60"/>
      <c r="AF144" s="60"/>
      <c r="AH144" s="27"/>
      <c r="AI144" s="39"/>
      <c r="AJ144" s="39"/>
      <c r="AK144" s="39"/>
      <c r="AL144" s="31"/>
      <c r="AM144" s="27"/>
      <c r="AN144" s="1"/>
    </row>
    <row r="145" spans="1:40" ht="15" x14ac:dyDescent="0.25">
      <c r="A145" s="58">
        <v>7</v>
      </c>
      <c r="B145" s="58">
        <v>7</v>
      </c>
      <c r="C145" s="1" t="s">
        <v>374</v>
      </c>
      <c r="D145" s="30" t="s">
        <v>40</v>
      </c>
      <c r="E145" s="30">
        <v>114</v>
      </c>
      <c r="F145" s="28">
        <v>117</v>
      </c>
      <c r="G145" s="28"/>
      <c r="H145" s="28"/>
      <c r="I145" s="28"/>
      <c r="J145" s="28"/>
      <c r="K145" s="33">
        <f t="shared" si="31"/>
        <v>231</v>
      </c>
      <c r="L145" s="33" t="s">
        <v>812</v>
      </c>
      <c r="M145" s="33"/>
      <c r="N145" s="40">
        <f t="shared" si="32"/>
        <v>230.98609999999999</v>
      </c>
      <c r="O145" s="33">
        <f t="shared" si="33"/>
        <v>2</v>
      </c>
      <c r="P145" s="33">
        <f t="shared" ca="1" si="34"/>
        <v>0</v>
      </c>
      <c r="Q145" s="34" t="s">
        <v>253</v>
      </c>
      <c r="R145" s="35">
        <f t="shared" si="35"/>
        <v>0</v>
      </c>
      <c r="S145" s="35">
        <f t="shared" si="36"/>
        <v>231.11179999999999</v>
      </c>
      <c r="T145" s="30">
        <v>114</v>
      </c>
      <c r="U145" s="28">
        <v>117</v>
      </c>
      <c r="V145" s="28"/>
      <c r="W145" s="28"/>
      <c r="X145" s="28"/>
      <c r="Y145" s="28"/>
      <c r="AE145" s="60"/>
      <c r="AF145" s="60"/>
      <c r="AH145" s="27"/>
      <c r="AI145" s="39"/>
      <c r="AJ145" s="39"/>
      <c r="AK145" s="39"/>
      <c r="AL145" s="31"/>
      <c r="AM145" s="27"/>
      <c r="AN145" s="1"/>
    </row>
    <row r="146" spans="1:40" ht="15" x14ac:dyDescent="0.25">
      <c r="A146" s="58">
        <v>8</v>
      </c>
      <c r="B146" s="58">
        <v>8</v>
      </c>
      <c r="C146" s="1" t="s">
        <v>402</v>
      </c>
      <c r="D146" s="30" t="s">
        <v>127</v>
      </c>
      <c r="E146" s="30">
        <v>111</v>
      </c>
      <c r="F146" s="28">
        <v>99</v>
      </c>
      <c r="G146" s="28"/>
      <c r="H146" s="28"/>
      <c r="I146" s="28"/>
      <c r="J146" s="28"/>
      <c r="K146" s="33">
        <f t="shared" si="31"/>
        <v>210</v>
      </c>
      <c r="L146" s="33" t="s">
        <v>812</v>
      </c>
      <c r="M146" s="33"/>
      <c r="N146" s="40">
        <f t="shared" si="32"/>
        <v>209.98599999999999</v>
      </c>
      <c r="O146" s="33">
        <f t="shared" si="33"/>
        <v>2</v>
      </c>
      <c r="P146" s="33">
        <f t="shared" ca="1" si="34"/>
        <v>0</v>
      </c>
      <c r="Q146" s="34" t="s">
        <v>253</v>
      </c>
      <c r="R146" s="35">
        <f t="shared" si="35"/>
        <v>0</v>
      </c>
      <c r="S146" s="35">
        <f t="shared" si="36"/>
        <v>210.10689999999997</v>
      </c>
      <c r="T146" s="30">
        <v>111</v>
      </c>
      <c r="U146" s="28">
        <v>99</v>
      </c>
      <c r="V146" s="28"/>
      <c r="W146" s="28"/>
      <c r="X146" s="28"/>
      <c r="Y146" s="28"/>
      <c r="AE146" s="60"/>
      <c r="AF146" s="60"/>
      <c r="AH146" s="27"/>
      <c r="AI146" s="39"/>
      <c r="AJ146" s="39"/>
      <c r="AK146" s="39"/>
      <c r="AL146" s="31"/>
      <c r="AM146" s="27"/>
      <c r="AN146" s="1"/>
    </row>
    <row r="147" spans="1:40" ht="15" x14ac:dyDescent="0.25">
      <c r="A147" s="58">
        <v>9</v>
      </c>
      <c r="B147" s="58">
        <v>9</v>
      </c>
      <c r="C147" s="1" t="s">
        <v>422</v>
      </c>
      <c r="D147" s="30" t="s">
        <v>40</v>
      </c>
      <c r="E147" s="30">
        <v>101</v>
      </c>
      <c r="F147" s="28">
        <v>85</v>
      </c>
      <c r="G147" s="28"/>
      <c r="H147" s="28"/>
      <c r="I147" s="28"/>
      <c r="J147" s="28"/>
      <c r="K147" s="33">
        <f t="shared" si="31"/>
        <v>186</v>
      </c>
      <c r="L147" s="33" t="s">
        <v>812</v>
      </c>
      <c r="M147" s="33"/>
      <c r="N147" s="40">
        <f t="shared" si="32"/>
        <v>185.98589999999999</v>
      </c>
      <c r="O147" s="33">
        <f t="shared" si="33"/>
        <v>2</v>
      </c>
      <c r="P147" s="33">
        <f t="shared" ca="1" si="34"/>
        <v>0</v>
      </c>
      <c r="Q147" s="34" t="s">
        <v>253</v>
      </c>
      <c r="R147" s="35">
        <f t="shared" si="35"/>
        <v>0</v>
      </c>
      <c r="S147" s="35">
        <f t="shared" si="36"/>
        <v>186.09539999999998</v>
      </c>
      <c r="T147" s="30">
        <v>101</v>
      </c>
      <c r="U147" s="28">
        <v>85</v>
      </c>
      <c r="V147" s="28"/>
      <c r="W147" s="28"/>
      <c r="X147" s="28"/>
      <c r="Y147" s="28"/>
      <c r="AE147" s="60"/>
      <c r="AF147" s="60"/>
      <c r="AH147" s="27"/>
      <c r="AI147" s="39"/>
      <c r="AJ147" s="39"/>
      <c r="AK147" s="39"/>
      <c r="AL147" s="31"/>
      <c r="AM147" s="27"/>
      <c r="AN147" s="1"/>
    </row>
    <row r="148" spans="1:40" ht="15" x14ac:dyDescent="0.25">
      <c r="A148" s="58">
        <v>10</v>
      </c>
      <c r="B148" s="58">
        <v>10</v>
      </c>
      <c r="C148" s="1" t="s">
        <v>252</v>
      </c>
      <c r="D148" s="30" t="s">
        <v>90</v>
      </c>
      <c r="E148" s="30"/>
      <c r="F148" s="28">
        <v>177</v>
      </c>
      <c r="G148" s="28"/>
      <c r="H148" s="28"/>
      <c r="I148" s="28"/>
      <c r="J148" s="28"/>
      <c r="K148" s="33">
        <f t="shared" si="31"/>
        <v>177</v>
      </c>
      <c r="L148" s="33" t="s">
        <v>812</v>
      </c>
      <c r="M148" s="33"/>
      <c r="N148" s="40">
        <f t="shared" si="32"/>
        <v>176.98580000000001</v>
      </c>
      <c r="O148" s="33">
        <f t="shared" si="33"/>
        <v>1</v>
      </c>
      <c r="P148" s="33" t="str">
        <f t="shared" ca="1" si="34"/>
        <v>Y</v>
      </c>
      <c r="Q148" s="34" t="s">
        <v>253</v>
      </c>
      <c r="R148" s="35">
        <f t="shared" si="35"/>
        <v>0</v>
      </c>
      <c r="S148" s="35">
        <f t="shared" si="36"/>
        <v>177.0035</v>
      </c>
      <c r="T148" s="30"/>
      <c r="U148" s="28">
        <v>177</v>
      </c>
      <c r="V148" s="28"/>
      <c r="W148" s="28"/>
      <c r="X148" s="28"/>
      <c r="Y148" s="28"/>
      <c r="AE148" s="60"/>
      <c r="AF148" s="60"/>
      <c r="AH148" s="27"/>
      <c r="AI148" s="39"/>
      <c r="AJ148" s="39"/>
      <c r="AK148" s="39"/>
      <c r="AL148" s="31"/>
      <c r="AM148" s="27"/>
      <c r="AN148" s="1"/>
    </row>
    <row r="149" spans="1:40" ht="15" x14ac:dyDescent="0.25">
      <c r="A149" s="58">
        <v>11</v>
      </c>
      <c r="B149" s="58">
        <v>11</v>
      </c>
      <c r="C149" s="1" t="s">
        <v>638</v>
      </c>
      <c r="D149" s="30" t="s">
        <v>24</v>
      </c>
      <c r="E149" s="30">
        <v>171</v>
      </c>
      <c r="F149" s="28"/>
      <c r="G149" s="28"/>
      <c r="H149" s="28"/>
      <c r="I149" s="28"/>
      <c r="J149" s="28"/>
      <c r="K149" s="33">
        <f t="shared" si="31"/>
        <v>171</v>
      </c>
      <c r="L149" s="33" t="s">
        <v>812</v>
      </c>
      <c r="M149" s="33"/>
      <c r="N149" s="40">
        <f t="shared" si="32"/>
        <v>170.98570000000001</v>
      </c>
      <c r="O149" s="33">
        <f t="shared" si="33"/>
        <v>1</v>
      </c>
      <c r="P149" s="33">
        <f t="shared" ca="1" si="34"/>
        <v>0</v>
      </c>
      <c r="Q149" s="34" t="s">
        <v>253</v>
      </c>
      <c r="R149" s="35">
        <f t="shared" si="35"/>
        <v>0</v>
      </c>
      <c r="S149" s="35">
        <f t="shared" si="36"/>
        <v>171.1567</v>
      </c>
      <c r="T149" s="30">
        <v>171</v>
      </c>
      <c r="U149" s="28"/>
      <c r="V149" s="28"/>
      <c r="W149" s="28"/>
      <c r="X149" s="28"/>
      <c r="Y149" s="28"/>
      <c r="AE149" s="60"/>
      <c r="AF149" s="60"/>
      <c r="AH149" s="27"/>
      <c r="AI149" s="39"/>
      <c r="AJ149" s="39"/>
      <c r="AK149" s="39"/>
      <c r="AL149" s="31"/>
      <c r="AM149" s="27"/>
      <c r="AN149" s="1"/>
    </row>
    <row r="150" spans="1:40" ht="15" x14ac:dyDescent="0.25">
      <c r="A150" s="58">
        <v>12</v>
      </c>
      <c r="B150" s="58">
        <v>12</v>
      </c>
      <c r="C150" s="1" t="s">
        <v>287</v>
      </c>
      <c r="D150" s="30" t="s">
        <v>40</v>
      </c>
      <c r="E150" s="30"/>
      <c r="F150" s="28">
        <v>165</v>
      </c>
      <c r="G150" s="28"/>
      <c r="H150" s="28"/>
      <c r="I150" s="28"/>
      <c r="J150" s="28"/>
      <c r="K150" s="33">
        <f t="shared" si="31"/>
        <v>165</v>
      </c>
      <c r="L150" s="33" t="s">
        <v>812</v>
      </c>
      <c r="M150" s="33"/>
      <c r="N150" s="40">
        <f t="shared" si="32"/>
        <v>164.98560000000001</v>
      </c>
      <c r="O150" s="33">
        <f t="shared" si="33"/>
        <v>1</v>
      </c>
      <c r="P150" s="33" t="str">
        <f t="shared" ca="1" si="34"/>
        <v>Y</v>
      </c>
      <c r="Q150" s="34" t="s">
        <v>253</v>
      </c>
      <c r="R150" s="35">
        <f t="shared" si="35"/>
        <v>0</v>
      </c>
      <c r="S150" s="35">
        <f t="shared" si="36"/>
        <v>165.00210000000001</v>
      </c>
      <c r="T150" s="30"/>
      <c r="U150" s="28">
        <v>165</v>
      </c>
      <c r="V150" s="28"/>
      <c r="W150" s="28"/>
      <c r="X150" s="28"/>
      <c r="Y150" s="28"/>
      <c r="AE150" s="60"/>
      <c r="AF150" s="60"/>
      <c r="AH150" s="27"/>
      <c r="AI150" s="39"/>
      <c r="AJ150" s="39"/>
      <c r="AK150" s="39"/>
      <c r="AL150" s="31"/>
      <c r="AM150" s="27"/>
      <c r="AN150" s="1"/>
    </row>
    <row r="151" spans="1:40" ht="15" x14ac:dyDescent="0.25">
      <c r="A151" s="58">
        <v>13</v>
      </c>
      <c r="B151" s="58" t="s">
        <v>54</v>
      </c>
      <c r="C151" s="1" t="s">
        <v>639</v>
      </c>
      <c r="D151" s="30" t="s">
        <v>28</v>
      </c>
      <c r="E151" s="30">
        <v>164</v>
      </c>
      <c r="F151" s="28"/>
      <c r="G151" s="28"/>
      <c r="H151" s="28"/>
      <c r="I151" s="28"/>
      <c r="J151" s="28"/>
      <c r="K151" s="33">
        <f t="shared" si="31"/>
        <v>164</v>
      </c>
      <c r="L151" s="33" t="s">
        <v>811</v>
      </c>
      <c r="M151" s="33"/>
      <c r="N151" s="40">
        <f t="shared" si="32"/>
        <v>163.9855</v>
      </c>
      <c r="O151" s="33">
        <f t="shared" si="33"/>
        <v>1</v>
      </c>
      <c r="P151" s="33">
        <f t="shared" ca="1" si="34"/>
        <v>0</v>
      </c>
      <c r="Q151" s="34" t="s">
        <v>253</v>
      </c>
      <c r="R151" s="35">
        <f t="shared" si="35"/>
        <v>0</v>
      </c>
      <c r="S151" s="35">
        <f t="shared" si="36"/>
        <v>164.14949999999999</v>
      </c>
      <c r="T151" s="30">
        <v>164</v>
      </c>
      <c r="U151" s="28"/>
      <c r="V151" s="28"/>
      <c r="W151" s="28"/>
      <c r="X151" s="28"/>
      <c r="Y151" s="28"/>
      <c r="AE151" s="60"/>
      <c r="AF151" s="60"/>
      <c r="AH151" s="27"/>
      <c r="AI151" s="39"/>
      <c r="AJ151" s="39"/>
      <c r="AK151" s="39"/>
      <c r="AL151" s="31"/>
      <c r="AM151" s="27"/>
      <c r="AN151" s="1"/>
    </row>
    <row r="152" spans="1:40" ht="15" x14ac:dyDescent="0.25">
      <c r="A152" s="58">
        <v>14</v>
      </c>
      <c r="B152" s="58">
        <v>13</v>
      </c>
      <c r="C152" s="1" t="s">
        <v>640</v>
      </c>
      <c r="D152" s="30" t="s">
        <v>157</v>
      </c>
      <c r="E152" s="30">
        <v>151</v>
      </c>
      <c r="F152" s="28"/>
      <c r="G152" s="28"/>
      <c r="H152" s="28"/>
      <c r="I152" s="28"/>
      <c r="J152" s="28"/>
      <c r="K152" s="33">
        <f t="shared" si="31"/>
        <v>151</v>
      </c>
      <c r="L152" s="33" t="s">
        <v>812</v>
      </c>
      <c r="M152" s="33"/>
      <c r="N152" s="40">
        <f t="shared" si="32"/>
        <v>150.9854</v>
      </c>
      <c r="O152" s="33">
        <f t="shared" si="33"/>
        <v>1</v>
      </c>
      <c r="P152" s="33">
        <f t="shared" ca="1" si="34"/>
        <v>0</v>
      </c>
      <c r="Q152" s="34" t="s">
        <v>253</v>
      </c>
      <c r="R152" s="35">
        <f t="shared" si="35"/>
        <v>0</v>
      </c>
      <c r="S152" s="35">
        <f t="shared" si="36"/>
        <v>151.13640000000001</v>
      </c>
      <c r="T152" s="30">
        <v>151</v>
      </c>
      <c r="U152" s="28"/>
      <c r="V152" s="28"/>
      <c r="W152" s="28"/>
      <c r="X152" s="28"/>
      <c r="Y152" s="28"/>
      <c r="AE152" s="60"/>
      <c r="AF152" s="60"/>
      <c r="AH152" s="27"/>
      <c r="AI152" s="39"/>
      <c r="AJ152" s="39"/>
      <c r="AK152" s="39"/>
      <c r="AL152" s="31"/>
      <c r="AM152" s="27"/>
      <c r="AN152" s="1"/>
    </row>
    <row r="153" spans="1:40" ht="15" x14ac:dyDescent="0.25">
      <c r="A153" s="58">
        <v>15</v>
      </c>
      <c r="B153" s="58">
        <v>14</v>
      </c>
      <c r="C153" s="1" t="s">
        <v>434</v>
      </c>
      <c r="D153" s="30" t="s">
        <v>71</v>
      </c>
      <c r="E153" s="30">
        <v>76</v>
      </c>
      <c r="F153" s="28">
        <v>73</v>
      </c>
      <c r="G153" s="28"/>
      <c r="H153" s="28"/>
      <c r="I153" s="28"/>
      <c r="J153" s="28"/>
      <c r="K153" s="33">
        <f t="shared" si="31"/>
        <v>149</v>
      </c>
      <c r="L153" s="33" t="s">
        <v>812</v>
      </c>
      <c r="M153" s="33"/>
      <c r="N153" s="40">
        <f t="shared" si="32"/>
        <v>148.9853</v>
      </c>
      <c r="O153" s="33">
        <f t="shared" si="33"/>
        <v>2</v>
      </c>
      <c r="P153" s="33">
        <f t="shared" ca="1" si="34"/>
        <v>0</v>
      </c>
      <c r="Q153" s="34" t="s">
        <v>253</v>
      </c>
      <c r="R153" s="35">
        <f t="shared" si="35"/>
        <v>0</v>
      </c>
      <c r="S153" s="35">
        <f t="shared" si="36"/>
        <v>149.06859999999998</v>
      </c>
      <c r="T153" s="30">
        <v>76</v>
      </c>
      <c r="U153" s="28">
        <v>73</v>
      </c>
      <c r="V153" s="28"/>
      <c r="W153" s="28"/>
      <c r="X153" s="28"/>
      <c r="Y153" s="28"/>
      <c r="AE153" s="60"/>
      <c r="AF153" s="60"/>
      <c r="AH153" s="27"/>
      <c r="AI153" s="39"/>
      <c r="AJ153" s="39"/>
      <c r="AK153" s="39"/>
      <c r="AL153" s="31"/>
      <c r="AM153" s="27"/>
      <c r="AN153" s="1"/>
    </row>
    <row r="154" spans="1:40" ht="15" x14ac:dyDescent="0.25">
      <c r="A154" s="58">
        <v>16</v>
      </c>
      <c r="B154" s="58">
        <v>15</v>
      </c>
      <c r="C154" s="1" t="s">
        <v>641</v>
      </c>
      <c r="D154" s="30" t="s">
        <v>46</v>
      </c>
      <c r="E154" s="30">
        <v>148</v>
      </c>
      <c r="F154" s="28"/>
      <c r="G154" s="28"/>
      <c r="H154" s="28"/>
      <c r="I154" s="28"/>
      <c r="J154" s="28"/>
      <c r="K154" s="33">
        <f t="shared" si="31"/>
        <v>148</v>
      </c>
      <c r="L154" s="33" t="s">
        <v>812</v>
      </c>
      <c r="M154" s="33"/>
      <c r="N154" s="40">
        <f t="shared" si="32"/>
        <v>147.98519999999999</v>
      </c>
      <c r="O154" s="33">
        <f t="shared" si="33"/>
        <v>1</v>
      </c>
      <c r="P154" s="33">
        <f t="shared" ca="1" si="34"/>
        <v>0</v>
      </c>
      <c r="Q154" s="34" t="s">
        <v>253</v>
      </c>
      <c r="R154" s="35">
        <f t="shared" si="35"/>
        <v>0</v>
      </c>
      <c r="S154" s="35">
        <f t="shared" si="36"/>
        <v>148.13319999999999</v>
      </c>
      <c r="T154" s="30">
        <v>148</v>
      </c>
      <c r="U154" s="28"/>
      <c r="V154" s="28"/>
      <c r="W154" s="28"/>
      <c r="X154" s="28"/>
      <c r="Y154" s="28"/>
      <c r="AE154" s="60"/>
      <c r="AF154" s="60"/>
      <c r="AH154" s="27"/>
      <c r="AI154" s="39"/>
      <c r="AJ154" s="39"/>
      <c r="AK154" s="39"/>
      <c r="AL154" s="31"/>
      <c r="AM154" s="27"/>
      <c r="AN154" s="1"/>
    </row>
    <row r="155" spans="1:40" ht="15" x14ac:dyDescent="0.25">
      <c r="A155" s="58">
        <v>17</v>
      </c>
      <c r="B155" s="58">
        <v>16</v>
      </c>
      <c r="C155" s="1" t="s">
        <v>339</v>
      </c>
      <c r="D155" s="30" t="s">
        <v>24</v>
      </c>
      <c r="E155" s="30"/>
      <c r="F155" s="28">
        <v>139</v>
      </c>
      <c r="G155" s="28"/>
      <c r="H155" s="28"/>
      <c r="I155" s="28"/>
      <c r="J155" s="28"/>
      <c r="K155" s="33">
        <f t="shared" si="31"/>
        <v>139</v>
      </c>
      <c r="L155" s="33" t="s">
        <v>812</v>
      </c>
      <c r="M155" s="33"/>
      <c r="N155" s="40">
        <f t="shared" si="32"/>
        <v>138.98509999999999</v>
      </c>
      <c r="O155" s="33">
        <f t="shared" si="33"/>
        <v>1</v>
      </c>
      <c r="P155" s="33" t="str">
        <f t="shared" ca="1" si="34"/>
        <v>Y</v>
      </c>
      <c r="Q155" s="34" t="s">
        <v>253</v>
      </c>
      <c r="R155" s="35">
        <f t="shared" si="35"/>
        <v>0</v>
      </c>
      <c r="S155" s="35">
        <f t="shared" si="36"/>
        <v>138.999</v>
      </c>
      <c r="T155" s="30"/>
      <c r="U155" s="28">
        <v>139</v>
      </c>
      <c r="V155" s="28"/>
      <c r="W155" s="28"/>
      <c r="X155" s="28"/>
      <c r="Y155" s="28"/>
      <c r="AE155" s="60"/>
      <c r="AF155" s="60"/>
      <c r="AH155" s="27"/>
      <c r="AI155" s="39"/>
      <c r="AJ155" s="39"/>
      <c r="AK155" s="39"/>
      <c r="AL155" s="31"/>
      <c r="AM155" s="27"/>
      <c r="AN155" s="1"/>
    </row>
    <row r="156" spans="1:40" ht="15" x14ac:dyDescent="0.25">
      <c r="A156" s="58">
        <v>18</v>
      </c>
      <c r="B156" s="58">
        <v>17</v>
      </c>
      <c r="C156" s="1" t="s">
        <v>642</v>
      </c>
      <c r="D156" s="30" t="s">
        <v>107</v>
      </c>
      <c r="E156" s="30">
        <v>121</v>
      </c>
      <c r="F156" s="28"/>
      <c r="G156" s="28"/>
      <c r="H156" s="28"/>
      <c r="I156" s="28"/>
      <c r="J156" s="28"/>
      <c r="K156" s="33">
        <f t="shared" si="31"/>
        <v>121</v>
      </c>
      <c r="L156" s="33" t="s">
        <v>812</v>
      </c>
      <c r="M156" s="33"/>
      <c r="N156" s="40">
        <f t="shared" si="32"/>
        <v>120.985</v>
      </c>
      <c r="O156" s="33">
        <f t="shared" si="33"/>
        <v>1</v>
      </c>
      <c r="P156" s="33">
        <f t="shared" ca="1" si="34"/>
        <v>0</v>
      </c>
      <c r="Q156" s="34" t="s">
        <v>253</v>
      </c>
      <c r="R156" s="35">
        <f t="shared" si="35"/>
        <v>0</v>
      </c>
      <c r="S156" s="35">
        <f t="shared" si="36"/>
        <v>121.10599999999999</v>
      </c>
      <c r="T156" s="30">
        <v>121</v>
      </c>
      <c r="U156" s="28"/>
      <c r="V156" s="28"/>
      <c r="W156" s="28"/>
      <c r="X156" s="28"/>
      <c r="Y156" s="28"/>
      <c r="AE156" s="60"/>
      <c r="AF156" s="60"/>
      <c r="AH156" s="27"/>
      <c r="AI156" s="39"/>
      <c r="AJ156" s="39"/>
      <c r="AK156" s="39"/>
      <c r="AL156" s="31"/>
      <c r="AM156" s="27"/>
      <c r="AN156" s="1"/>
    </row>
    <row r="157" spans="1:40" ht="15" x14ac:dyDescent="0.25">
      <c r="A157" s="58">
        <v>19</v>
      </c>
      <c r="B157" s="58">
        <v>18</v>
      </c>
      <c r="C157" s="1" t="s">
        <v>389</v>
      </c>
      <c r="D157" s="30" t="s">
        <v>127</v>
      </c>
      <c r="E157" s="30"/>
      <c r="F157" s="28">
        <v>107</v>
      </c>
      <c r="G157" s="28"/>
      <c r="H157" s="28"/>
      <c r="I157" s="28"/>
      <c r="J157" s="28"/>
      <c r="K157" s="33">
        <f t="shared" si="31"/>
        <v>107</v>
      </c>
      <c r="L157" s="33" t="s">
        <v>812</v>
      </c>
      <c r="M157" s="33"/>
      <c r="N157" s="40">
        <f t="shared" si="32"/>
        <v>106.9849</v>
      </c>
      <c r="O157" s="33">
        <f t="shared" si="33"/>
        <v>1</v>
      </c>
      <c r="P157" s="33" t="str">
        <f t="shared" ca="1" si="34"/>
        <v>Y</v>
      </c>
      <c r="Q157" s="34" t="s">
        <v>253</v>
      </c>
      <c r="R157" s="35">
        <f t="shared" si="35"/>
        <v>0</v>
      </c>
      <c r="S157" s="35">
        <f t="shared" si="36"/>
        <v>106.9956</v>
      </c>
      <c r="T157" s="30"/>
      <c r="U157" s="28">
        <v>107</v>
      </c>
      <c r="V157" s="28"/>
      <c r="W157" s="28"/>
      <c r="X157" s="28"/>
      <c r="Y157" s="28"/>
      <c r="AE157" s="60"/>
      <c r="AF157" s="60"/>
      <c r="AH157" s="27"/>
      <c r="AI157" s="39"/>
      <c r="AJ157" s="39"/>
      <c r="AK157" s="39"/>
      <c r="AL157" s="31"/>
      <c r="AM157" s="27"/>
      <c r="AN157" s="1"/>
    </row>
    <row r="158" spans="1:40" ht="15" x14ac:dyDescent="0.25">
      <c r="A158" s="58">
        <v>20</v>
      </c>
      <c r="B158" s="58">
        <v>19</v>
      </c>
      <c r="C158" s="1" t="s">
        <v>398</v>
      </c>
      <c r="D158" s="30" t="s">
        <v>127</v>
      </c>
      <c r="E158" s="30"/>
      <c r="F158" s="28">
        <v>100</v>
      </c>
      <c r="G158" s="28"/>
      <c r="H158" s="28"/>
      <c r="I158" s="28"/>
      <c r="J158" s="28"/>
      <c r="K158" s="33">
        <f t="shared" si="31"/>
        <v>100</v>
      </c>
      <c r="L158" s="33" t="s">
        <v>812</v>
      </c>
      <c r="M158" s="33"/>
      <c r="N158" s="40">
        <f t="shared" si="32"/>
        <v>99.984800000000007</v>
      </c>
      <c r="O158" s="33">
        <f t="shared" si="33"/>
        <v>1</v>
      </c>
      <c r="P158" s="33" t="str">
        <f t="shared" ca="1" si="34"/>
        <v>Y</v>
      </c>
      <c r="Q158" s="34" t="s">
        <v>253</v>
      </c>
      <c r="R158" s="35">
        <f t="shared" si="35"/>
        <v>0</v>
      </c>
      <c r="S158" s="35">
        <f t="shared" si="36"/>
        <v>99.994800000000012</v>
      </c>
      <c r="T158" s="30"/>
      <c r="U158" s="28">
        <v>100</v>
      </c>
      <c r="V158" s="28"/>
      <c r="W158" s="28"/>
      <c r="X158" s="28"/>
      <c r="Y158" s="28"/>
      <c r="AE158" s="60"/>
      <c r="AF158" s="60"/>
      <c r="AH158" s="27"/>
      <c r="AI158" s="39"/>
      <c r="AJ158" s="39"/>
      <c r="AK158" s="39"/>
      <c r="AL158" s="31"/>
      <c r="AM158" s="27"/>
      <c r="AN158" s="1"/>
    </row>
    <row r="159" spans="1:40" ht="15" x14ac:dyDescent="0.25">
      <c r="A159" s="58">
        <v>21</v>
      </c>
      <c r="B159" s="58">
        <v>20</v>
      </c>
      <c r="C159" s="1" t="s">
        <v>430</v>
      </c>
      <c r="D159" s="30" t="s">
        <v>87</v>
      </c>
      <c r="E159" s="30"/>
      <c r="F159" s="28">
        <v>77</v>
      </c>
      <c r="G159" s="28"/>
      <c r="H159" s="28"/>
      <c r="I159" s="28"/>
      <c r="J159" s="28"/>
      <c r="K159" s="33">
        <f t="shared" si="31"/>
        <v>77</v>
      </c>
      <c r="L159" s="33" t="s">
        <v>812</v>
      </c>
      <c r="M159" s="33"/>
      <c r="N159" s="40">
        <f t="shared" si="32"/>
        <v>76.984700000000004</v>
      </c>
      <c r="O159" s="33">
        <f t="shared" si="33"/>
        <v>1</v>
      </c>
      <c r="P159" s="33" t="str">
        <f t="shared" ca="1" si="34"/>
        <v>Y</v>
      </c>
      <c r="Q159" s="34" t="s">
        <v>253</v>
      </c>
      <c r="R159" s="35">
        <f t="shared" si="35"/>
        <v>0</v>
      </c>
      <c r="S159" s="35">
        <f t="shared" si="36"/>
        <v>76.992400000000004</v>
      </c>
      <c r="T159" s="30"/>
      <c r="U159" s="28">
        <v>77</v>
      </c>
      <c r="V159" s="28"/>
      <c r="W159" s="28"/>
      <c r="X159" s="28"/>
      <c r="Y159" s="28"/>
      <c r="AE159" s="60"/>
      <c r="AF159" s="60"/>
      <c r="AH159" s="27"/>
      <c r="AI159" s="39"/>
      <c r="AJ159" s="39"/>
      <c r="AK159" s="39"/>
      <c r="AL159" s="31"/>
      <c r="AM159" s="27"/>
      <c r="AN159" s="1"/>
    </row>
    <row r="160" spans="1:40" ht="3" customHeight="1" x14ac:dyDescent="0.2">
      <c r="D160" s="51"/>
      <c r="E160" s="51"/>
      <c r="F160" s="51"/>
      <c r="G160" s="51"/>
      <c r="H160" s="51"/>
      <c r="I160" s="51"/>
      <c r="J160" s="51"/>
      <c r="K160" s="33"/>
      <c r="L160" s="28"/>
      <c r="M160" s="28"/>
      <c r="N160" s="40"/>
      <c r="O160" s="28"/>
      <c r="P160" s="28"/>
      <c r="R160" s="56"/>
      <c r="S160" s="35"/>
      <c r="T160" s="51"/>
      <c r="U160" s="51"/>
      <c r="V160" s="51"/>
      <c r="W160" s="51"/>
      <c r="X160" s="51"/>
      <c r="Y160" s="51"/>
      <c r="AE160" s="60"/>
      <c r="AF160" s="60"/>
      <c r="AH160" s="27"/>
      <c r="AI160" s="39"/>
      <c r="AJ160" s="39"/>
      <c r="AK160" s="39"/>
      <c r="AL160" s="31"/>
      <c r="AM160" s="27"/>
      <c r="AN160" s="1"/>
    </row>
    <row r="161" spans="1:40" x14ac:dyDescent="0.2">
      <c r="D161" s="28"/>
      <c r="E161" s="28"/>
      <c r="F161" s="28"/>
      <c r="G161" s="28"/>
      <c r="H161" s="28"/>
      <c r="I161" s="28"/>
      <c r="J161" s="28"/>
      <c r="K161" s="33"/>
      <c r="L161" s="28"/>
      <c r="M161" s="28"/>
      <c r="N161" s="40"/>
      <c r="O161" s="28"/>
      <c r="P161" s="28"/>
      <c r="R161" s="59"/>
      <c r="S161" s="35"/>
      <c r="T161" s="28"/>
      <c r="U161" s="28"/>
      <c r="V161" s="28"/>
      <c r="W161" s="28"/>
      <c r="X161" s="28"/>
      <c r="Y161" s="28"/>
      <c r="AE161" s="60"/>
      <c r="AF161" s="60"/>
      <c r="AH161" s="27"/>
      <c r="AI161" s="39"/>
      <c r="AJ161" s="39"/>
      <c r="AK161" s="39"/>
      <c r="AL161" s="31"/>
      <c r="AM161" s="27"/>
      <c r="AN161" s="1"/>
    </row>
    <row r="162" spans="1:40" ht="15" x14ac:dyDescent="0.25">
      <c r="A162" s="57"/>
      <c r="B162" s="57"/>
      <c r="C162" s="27" t="s">
        <v>129</v>
      </c>
      <c r="D162" s="28"/>
      <c r="E162" s="28"/>
      <c r="F162" s="28"/>
      <c r="G162" s="28"/>
      <c r="H162" s="28"/>
      <c r="I162" s="28"/>
      <c r="J162" s="28"/>
      <c r="K162" s="33"/>
      <c r="L162" s="28"/>
      <c r="M162" s="28"/>
      <c r="N162" s="40"/>
      <c r="O162" s="28"/>
      <c r="P162" s="28"/>
      <c r="Q162" s="51" t="str">
        <f>C162</f>
        <v>F60</v>
      </c>
      <c r="R162" s="56"/>
      <c r="S162" s="35"/>
      <c r="T162" s="28"/>
      <c r="U162" s="51"/>
      <c r="V162" s="51"/>
      <c r="W162" s="51"/>
      <c r="X162" s="51"/>
      <c r="Y162" s="51"/>
      <c r="AE162" s="60"/>
      <c r="AF162" s="60"/>
      <c r="AH162" s="27"/>
      <c r="AI162" s="39">
        <v>568</v>
      </c>
      <c r="AJ162" s="39">
        <v>475</v>
      </c>
      <c r="AK162" s="39">
        <v>437</v>
      </c>
      <c r="AL162" s="31"/>
      <c r="AM162" s="27"/>
      <c r="AN162" s="1"/>
    </row>
    <row r="163" spans="1:40" ht="15" x14ac:dyDescent="0.25">
      <c r="A163" s="58">
        <v>1</v>
      </c>
      <c r="B163" s="58">
        <v>1</v>
      </c>
      <c r="C163" s="1" t="s">
        <v>128</v>
      </c>
      <c r="D163" s="30" t="s">
        <v>127</v>
      </c>
      <c r="E163" s="30">
        <v>198</v>
      </c>
      <c r="F163" s="28">
        <v>199</v>
      </c>
      <c r="G163" s="28"/>
      <c r="H163" s="28"/>
      <c r="I163" s="28"/>
      <c r="J163" s="28"/>
      <c r="K163" s="33">
        <f t="shared" ref="K163:K184" si="37"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397</v>
      </c>
      <c r="L163" s="33" t="s">
        <v>812</v>
      </c>
      <c r="M163" s="33" t="s">
        <v>130</v>
      </c>
      <c r="N163" s="40">
        <f t="shared" ref="N163:N184" si="38">K163-(ROW(K163)-ROW(K$6))/10000</f>
        <v>396.98430000000002</v>
      </c>
      <c r="O163" s="33">
        <f t="shared" ref="O163:O184" si="39">COUNT(E163:J163)</f>
        <v>2</v>
      </c>
      <c r="P163" s="33">
        <f t="shared" ref="P163:P184" ca="1" si="40">IF(AND(O163=1,OFFSET(D163,0,P$3)&gt;0),"Y",0)</f>
        <v>0</v>
      </c>
      <c r="Q163" s="34" t="s">
        <v>129</v>
      </c>
      <c r="R163" s="35">
        <f t="shared" ref="R163:R184" si="41">1-(Q163=Q162)</f>
        <v>0</v>
      </c>
      <c r="S163" s="35">
        <f t="shared" ref="S163:S184" si="42">N163+T163/1000+U163/10000+V163/100000+W163/1000000+X163/10000000+Y163/100000000</f>
        <v>397.2022</v>
      </c>
      <c r="T163" s="30">
        <v>198</v>
      </c>
      <c r="U163" s="28">
        <v>199</v>
      </c>
      <c r="V163" s="28"/>
      <c r="W163" s="28"/>
      <c r="X163" s="28"/>
      <c r="Y163" s="28"/>
      <c r="AE163" s="60"/>
      <c r="AF163" s="60"/>
      <c r="AH163" s="27"/>
      <c r="AI163" s="39"/>
      <c r="AJ163" s="39"/>
      <c r="AK163" s="39"/>
      <c r="AL163" s="31"/>
      <c r="AM163" s="27"/>
      <c r="AN163" s="1"/>
    </row>
    <row r="164" spans="1:40" ht="15" x14ac:dyDescent="0.25">
      <c r="A164" s="58">
        <v>2</v>
      </c>
      <c r="B164" s="58">
        <v>2</v>
      </c>
      <c r="C164" s="1" t="s">
        <v>167</v>
      </c>
      <c r="D164" s="30" t="s">
        <v>90</v>
      </c>
      <c r="E164" s="30">
        <v>193</v>
      </c>
      <c r="F164" s="28">
        <v>194</v>
      </c>
      <c r="G164" s="28"/>
      <c r="H164" s="28"/>
      <c r="I164" s="28"/>
      <c r="J164" s="28"/>
      <c r="K164" s="33">
        <f t="shared" si="37"/>
        <v>387</v>
      </c>
      <c r="L164" s="33" t="s">
        <v>812</v>
      </c>
      <c r="M164" s="33" t="s">
        <v>268</v>
      </c>
      <c r="N164" s="40">
        <f t="shared" si="38"/>
        <v>386.98419999999999</v>
      </c>
      <c r="O164" s="33">
        <f t="shared" si="39"/>
        <v>2</v>
      </c>
      <c r="P164" s="33">
        <f t="shared" ca="1" si="40"/>
        <v>0</v>
      </c>
      <c r="Q164" s="34" t="s">
        <v>129</v>
      </c>
      <c r="R164" s="35">
        <f t="shared" si="41"/>
        <v>0</v>
      </c>
      <c r="S164" s="35">
        <f t="shared" si="42"/>
        <v>387.19659999999999</v>
      </c>
      <c r="T164" s="30">
        <v>193</v>
      </c>
      <c r="U164" s="28">
        <v>194</v>
      </c>
      <c r="V164" s="28"/>
      <c r="W164" s="28"/>
      <c r="X164" s="28"/>
      <c r="Y164" s="28"/>
      <c r="AE164" s="60"/>
      <c r="AF164" s="60"/>
      <c r="AH164" s="27"/>
      <c r="AI164" s="39"/>
      <c r="AJ164" s="39"/>
      <c r="AK164" s="39"/>
      <c r="AL164" s="31"/>
      <c r="AM164" s="27"/>
      <c r="AN164" s="1"/>
    </row>
    <row r="165" spans="1:40" ht="15" x14ac:dyDescent="0.25">
      <c r="A165" s="58">
        <v>3</v>
      </c>
      <c r="B165" s="58">
        <v>3</v>
      </c>
      <c r="C165" s="1" t="s">
        <v>267</v>
      </c>
      <c r="D165" s="30" t="s">
        <v>90</v>
      </c>
      <c r="E165" s="30">
        <v>159</v>
      </c>
      <c r="F165" s="28">
        <v>172</v>
      </c>
      <c r="G165" s="28"/>
      <c r="H165" s="28"/>
      <c r="I165" s="28"/>
      <c r="J165" s="28"/>
      <c r="K165" s="33">
        <f t="shared" si="37"/>
        <v>331</v>
      </c>
      <c r="L165" s="33" t="s">
        <v>812</v>
      </c>
      <c r="M165" s="33" t="s">
        <v>643</v>
      </c>
      <c r="N165" s="40">
        <f t="shared" si="38"/>
        <v>330.98410000000001</v>
      </c>
      <c r="O165" s="33">
        <f t="shared" si="39"/>
        <v>2</v>
      </c>
      <c r="P165" s="33">
        <f t="shared" ca="1" si="40"/>
        <v>0</v>
      </c>
      <c r="Q165" s="34" t="s">
        <v>129</v>
      </c>
      <c r="R165" s="35">
        <f t="shared" si="41"/>
        <v>0</v>
      </c>
      <c r="S165" s="35">
        <f t="shared" si="42"/>
        <v>331.16030000000001</v>
      </c>
      <c r="T165" s="30">
        <v>159</v>
      </c>
      <c r="U165" s="28">
        <v>172</v>
      </c>
      <c r="V165" s="28"/>
      <c r="W165" s="28"/>
      <c r="X165" s="28"/>
      <c r="Y165" s="28"/>
      <c r="AE165" s="60"/>
      <c r="AF165" s="60"/>
      <c r="AH165" s="27"/>
      <c r="AI165" s="39"/>
      <c r="AJ165" s="39"/>
      <c r="AK165" s="39"/>
      <c r="AL165" s="31"/>
      <c r="AM165" s="27"/>
      <c r="AN165" s="1"/>
    </row>
    <row r="166" spans="1:40" ht="15" x14ac:dyDescent="0.25">
      <c r="A166" s="58">
        <v>4</v>
      </c>
      <c r="B166" s="58">
        <v>4</v>
      </c>
      <c r="C166" s="1" t="s">
        <v>345</v>
      </c>
      <c r="D166" s="30" t="s">
        <v>46</v>
      </c>
      <c r="E166" s="30">
        <v>141</v>
      </c>
      <c r="F166" s="28">
        <v>135</v>
      </c>
      <c r="G166" s="28"/>
      <c r="H166" s="28"/>
      <c r="I166" s="28"/>
      <c r="J166" s="28"/>
      <c r="K166" s="33">
        <f t="shared" si="37"/>
        <v>276</v>
      </c>
      <c r="L166" s="33" t="s">
        <v>812</v>
      </c>
      <c r="M166" s="33"/>
      <c r="N166" s="40">
        <f t="shared" si="38"/>
        <v>275.98399999999998</v>
      </c>
      <c r="O166" s="33">
        <f t="shared" si="39"/>
        <v>2</v>
      </c>
      <c r="P166" s="33">
        <f t="shared" ca="1" si="40"/>
        <v>0</v>
      </c>
      <c r="Q166" s="34" t="s">
        <v>129</v>
      </c>
      <c r="R166" s="35">
        <f t="shared" si="41"/>
        <v>0</v>
      </c>
      <c r="S166" s="35">
        <f t="shared" si="42"/>
        <v>276.13850000000002</v>
      </c>
      <c r="T166" s="30">
        <v>141</v>
      </c>
      <c r="U166" s="28">
        <v>135</v>
      </c>
      <c r="V166" s="28"/>
      <c r="W166" s="28"/>
      <c r="X166" s="28"/>
      <c r="Y166" s="28"/>
      <c r="AE166" s="60"/>
      <c r="AF166" s="60"/>
      <c r="AH166" s="27"/>
      <c r="AI166" s="39"/>
      <c r="AJ166" s="39"/>
      <c r="AK166" s="39"/>
      <c r="AL166" s="31"/>
      <c r="AM166" s="27"/>
      <c r="AN166" s="1"/>
    </row>
    <row r="167" spans="1:40" ht="15" x14ac:dyDescent="0.25">
      <c r="A167" s="58">
        <v>5</v>
      </c>
      <c r="B167" s="58">
        <v>5</v>
      </c>
      <c r="C167" s="1" t="s">
        <v>340</v>
      </c>
      <c r="D167" s="30" t="s">
        <v>40</v>
      </c>
      <c r="E167" s="30">
        <v>135</v>
      </c>
      <c r="F167" s="28">
        <v>138</v>
      </c>
      <c r="G167" s="28"/>
      <c r="H167" s="28"/>
      <c r="I167" s="28"/>
      <c r="J167" s="28"/>
      <c r="K167" s="33">
        <f t="shared" si="37"/>
        <v>273</v>
      </c>
      <c r="L167" s="33" t="s">
        <v>812</v>
      </c>
      <c r="M167" s="33"/>
      <c r="N167" s="40">
        <f t="shared" si="38"/>
        <v>272.98390000000001</v>
      </c>
      <c r="O167" s="33">
        <f t="shared" si="39"/>
        <v>2</v>
      </c>
      <c r="P167" s="33">
        <f t="shared" ca="1" si="40"/>
        <v>0</v>
      </c>
      <c r="Q167" s="34" t="s">
        <v>129</v>
      </c>
      <c r="R167" s="35">
        <f t="shared" si="41"/>
        <v>0</v>
      </c>
      <c r="S167" s="35">
        <f t="shared" si="42"/>
        <v>273.1327</v>
      </c>
      <c r="T167" s="30">
        <v>135</v>
      </c>
      <c r="U167" s="28">
        <v>138</v>
      </c>
      <c r="V167" s="28"/>
      <c r="W167" s="28"/>
      <c r="X167" s="28"/>
      <c r="Y167" s="28"/>
      <c r="AE167" s="60"/>
      <c r="AF167" s="60"/>
      <c r="AH167" s="27"/>
      <c r="AI167" s="39"/>
      <c r="AJ167" s="39"/>
      <c r="AK167" s="39"/>
      <c r="AL167" s="31"/>
      <c r="AM167" s="27"/>
      <c r="AN167" s="1"/>
    </row>
    <row r="168" spans="1:40" ht="15" x14ac:dyDescent="0.25">
      <c r="A168" s="58">
        <v>6</v>
      </c>
      <c r="B168" s="58">
        <v>6</v>
      </c>
      <c r="C168" s="1" t="s">
        <v>361</v>
      </c>
      <c r="D168" s="30" t="s">
        <v>77</v>
      </c>
      <c r="E168" s="30">
        <v>129</v>
      </c>
      <c r="F168" s="28">
        <v>124</v>
      </c>
      <c r="G168" s="28"/>
      <c r="H168" s="28"/>
      <c r="I168" s="28"/>
      <c r="J168" s="28"/>
      <c r="K168" s="33">
        <f t="shared" si="37"/>
        <v>253</v>
      </c>
      <c r="L168" s="33" t="s">
        <v>812</v>
      </c>
      <c r="M168" s="33"/>
      <c r="N168" s="40">
        <f t="shared" si="38"/>
        <v>252.9838</v>
      </c>
      <c r="O168" s="33">
        <f t="shared" si="39"/>
        <v>2</v>
      </c>
      <c r="P168" s="33">
        <f t="shared" ca="1" si="40"/>
        <v>0</v>
      </c>
      <c r="Q168" s="34" t="s">
        <v>129</v>
      </c>
      <c r="R168" s="35">
        <f t="shared" si="41"/>
        <v>0</v>
      </c>
      <c r="S168" s="35">
        <f t="shared" si="42"/>
        <v>253.12520000000001</v>
      </c>
      <c r="T168" s="30">
        <v>129</v>
      </c>
      <c r="U168" s="28">
        <v>124</v>
      </c>
      <c r="V168" s="28"/>
      <c r="W168" s="28"/>
      <c r="X168" s="28"/>
      <c r="Y168" s="28"/>
      <c r="AE168" s="60"/>
      <c r="AF168" s="60"/>
      <c r="AH168" s="27"/>
      <c r="AI168" s="39"/>
      <c r="AJ168" s="39"/>
      <c r="AK168" s="39"/>
      <c r="AL168" s="31"/>
      <c r="AM168" s="27"/>
      <c r="AN168" s="1"/>
    </row>
    <row r="169" spans="1:40" ht="15" x14ac:dyDescent="0.25">
      <c r="A169" s="58">
        <v>7</v>
      </c>
      <c r="B169" s="58">
        <v>7</v>
      </c>
      <c r="C169" s="1" t="s">
        <v>421</v>
      </c>
      <c r="D169" s="30" t="s">
        <v>87</v>
      </c>
      <c r="E169" s="30">
        <v>98</v>
      </c>
      <c r="F169" s="28">
        <v>86</v>
      </c>
      <c r="G169" s="28"/>
      <c r="H169" s="28"/>
      <c r="I169" s="28"/>
      <c r="J169" s="28"/>
      <c r="K169" s="33">
        <f t="shared" si="37"/>
        <v>184</v>
      </c>
      <c r="L169" s="33" t="s">
        <v>812</v>
      </c>
      <c r="M169" s="33"/>
      <c r="N169" s="40">
        <f t="shared" si="38"/>
        <v>183.9837</v>
      </c>
      <c r="O169" s="33">
        <f t="shared" si="39"/>
        <v>2</v>
      </c>
      <c r="P169" s="33">
        <f t="shared" ca="1" si="40"/>
        <v>0</v>
      </c>
      <c r="Q169" s="34" t="s">
        <v>129</v>
      </c>
      <c r="R169" s="35">
        <f t="shared" si="41"/>
        <v>0</v>
      </c>
      <c r="S169" s="35">
        <f t="shared" si="42"/>
        <v>184.09030000000001</v>
      </c>
      <c r="T169" s="30">
        <v>98</v>
      </c>
      <c r="U169" s="28">
        <v>86</v>
      </c>
      <c r="V169" s="28"/>
      <c r="W169" s="28"/>
      <c r="X169" s="28"/>
      <c r="Y169" s="28"/>
      <c r="AE169" s="60"/>
      <c r="AF169" s="60"/>
      <c r="AH169" s="27"/>
      <c r="AI169" s="39"/>
      <c r="AJ169" s="39"/>
      <c r="AK169" s="39"/>
      <c r="AL169" s="31"/>
      <c r="AM169" s="27"/>
      <c r="AN169" s="1"/>
    </row>
    <row r="170" spans="1:40" ht="15" x14ac:dyDescent="0.25">
      <c r="A170" s="58">
        <v>8</v>
      </c>
      <c r="B170" s="58">
        <v>8</v>
      </c>
      <c r="C170" s="1" t="s">
        <v>417</v>
      </c>
      <c r="D170" s="30" t="s">
        <v>19</v>
      </c>
      <c r="E170" s="30">
        <v>92</v>
      </c>
      <c r="F170" s="28">
        <v>90</v>
      </c>
      <c r="G170" s="28"/>
      <c r="H170" s="28"/>
      <c r="I170" s="28"/>
      <c r="J170" s="28"/>
      <c r="K170" s="33">
        <f t="shared" si="37"/>
        <v>182</v>
      </c>
      <c r="L170" s="33" t="s">
        <v>812</v>
      </c>
      <c r="M170" s="33"/>
      <c r="N170" s="40">
        <f t="shared" si="38"/>
        <v>181.9836</v>
      </c>
      <c r="O170" s="33">
        <f t="shared" si="39"/>
        <v>2</v>
      </c>
      <c r="P170" s="33">
        <f t="shared" ca="1" si="40"/>
        <v>0</v>
      </c>
      <c r="Q170" s="34" t="s">
        <v>129</v>
      </c>
      <c r="R170" s="35">
        <f t="shared" si="41"/>
        <v>0</v>
      </c>
      <c r="S170" s="35">
        <f t="shared" si="42"/>
        <v>182.08459999999999</v>
      </c>
      <c r="T170" s="30">
        <v>92</v>
      </c>
      <c r="U170" s="28">
        <v>90</v>
      </c>
      <c r="V170" s="28"/>
      <c r="W170" s="28"/>
      <c r="X170" s="28"/>
      <c r="Y170" s="28"/>
      <c r="AE170" s="60"/>
      <c r="AF170" s="60"/>
      <c r="AH170" s="27"/>
      <c r="AI170" s="39"/>
      <c r="AJ170" s="39"/>
      <c r="AK170" s="39"/>
      <c r="AL170" s="31"/>
      <c r="AM170" s="27"/>
      <c r="AN170" s="1"/>
    </row>
    <row r="171" spans="1:40" ht="15" x14ac:dyDescent="0.25">
      <c r="A171" s="58">
        <v>9</v>
      </c>
      <c r="B171" s="58">
        <v>9</v>
      </c>
      <c r="C171" s="1" t="s">
        <v>426</v>
      </c>
      <c r="D171" s="30" t="s">
        <v>71</v>
      </c>
      <c r="E171" s="30">
        <v>83</v>
      </c>
      <c r="F171" s="28">
        <v>81</v>
      </c>
      <c r="G171" s="28"/>
      <c r="H171" s="28"/>
      <c r="I171" s="28"/>
      <c r="J171" s="28"/>
      <c r="K171" s="33">
        <f t="shared" si="37"/>
        <v>164</v>
      </c>
      <c r="L171" s="33" t="s">
        <v>812</v>
      </c>
      <c r="M171" s="33"/>
      <c r="N171" s="40">
        <f t="shared" si="38"/>
        <v>163.98349999999999</v>
      </c>
      <c r="O171" s="33">
        <f t="shared" si="39"/>
        <v>2</v>
      </c>
      <c r="P171" s="33">
        <f t="shared" ca="1" si="40"/>
        <v>0</v>
      </c>
      <c r="Q171" s="34" t="s">
        <v>129</v>
      </c>
      <c r="R171" s="35">
        <f t="shared" si="41"/>
        <v>0</v>
      </c>
      <c r="S171" s="35">
        <f t="shared" si="42"/>
        <v>164.0746</v>
      </c>
      <c r="T171" s="30">
        <v>83</v>
      </c>
      <c r="U171" s="28">
        <v>81</v>
      </c>
      <c r="V171" s="28"/>
      <c r="W171" s="28"/>
      <c r="X171" s="28"/>
      <c r="Y171" s="28"/>
      <c r="AE171" s="60"/>
      <c r="AF171" s="60"/>
      <c r="AH171" s="27"/>
      <c r="AI171" s="39"/>
      <c r="AJ171" s="39"/>
      <c r="AK171" s="39"/>
      <c r="AL171" s="31"/>
      <c r="AM171" s="27"/>
      <c r="AN171" s="1"/>
    </row>
    <row r="172" spans="1:40" ht="15" x14ac:dyDescent="0.25">
      <c r="A172" s="58">
        <v>10</v>
      </c>
      <c r="B172" s="58">
        <v>10</v>
      </c>
      <c r="C172" s="1" t="s">
        <v>311</v>
      </c>
      <c r="D172" s="30" t="s">
        <v>90</v>
      </c>
      <c r="E172" s="30"/>
      <c r="F172" s="28">
        <v>155</v>
      </c>
      <c r="G172" s="28"/>
      <c r="H172" s="28"/>
      <c r="I172" s="28"/>
      <c r="J172" s="28"/>
      <c r="K172" s="33">
        <f t="shared" si="37"/>
        <v>155</v>
      </c>
      <c r="L172" s="33" t="s">
        <v>812</v>
      </c>
      <c r="M172" s="33"/>
      <c r="N172" s="40">
        <f t="shared" si="38"/>
        <v>154.98339999999999</v>
      </c>
      <c r="O172" s="33">
        <f t="shared" si="39"/>
        <v>1</v>
      </c>
      <c r="P172" s="33" t="str">
        <f t="shared" ca="1" si="40"/>
        <v>Y</v>
      </c>
      <c r="Q172" s="34" t="s">
        <v>129</v>
      </c>
      <c r="R172" s="35">
        <f t="shared" si="41"/>
        <v>0</v>
      </c>
      <c r="S172" s="35">
        <f t="shared" si="42"/>
        <v>154.99889999999999</v>
      </c>
      <c r="T172" s="30"/>
      <c r="U172" s="28">
        <v>155</v>
      </c>
      <c r="V172" s="28"/>
      <c r="W172" s="28"/>
      <c r="X172" s="28"/>
      <c r="Y172" s="28"/>
      <c r="AE172" s="60"/>
      <c r="AF172" s="60"/>
      <c r="AH172" s="27"/>
      <c r="AI172" s="39"/>
      <c r="AJ172" s="39"/>
      <c r="AK172" s="39"/>
      <c r="AL172" s="31"/>
      <c r="AM172" s="27"/>
      <c r="AN172" s="1"/>
    </row>
    <row r="173" spans="1:40" ht="15" x14ac:dyDescent="0.25">
      <c r="A173" s="58">
        <v>11</v>
      </c>
      <c r="B173" s="58">
        <v>11</v>
      </c>
      <c r="C173" s="1" t="s">
        <v>644</v>
      </c>
      <c r="D173" s="30" t="s">
        <v>157</v>
      </c>
      <c r="E173" s="30">
        <v>146</v>
      </c>
      <c r="F173" s="28"/>
      <c r="G173" s="28"/>
      <c r="H173" s="28"/>
      <c r="I173" s="28"/>
      <c r="J173" s="28"/>
      <c r="K173" s="33">
        <f t="shared" si="37"/>
        <v>146</v>
      </c>
      <c r="L173" s="33" t="s">
        <v>812</v>
      </c>
      <c r="M173" s="33"/>
      <c r="N173" s="40">
        <f t="shared" si="38"/>
        <v>145.98330000000001</v>
      </c>
      <c r="O173" s="33">
        <f t="shared" si="39"/>
        <v>1</v>
      </c>
      <c r="P173" s="33">
        <f t="shared" ca="1" si="40"/>
        <v>0</v>
      </c>
      <c r="Q173" s="34" t="s">
        <v>129</v>
      </c>
      <c r="R173" s="35">
        <f t="shared" si="41"/>
        <v>0</v>
      </c>
      <c r="S173" s="35">
        <f t="shared" si="42"/>
        <v>146.1293</v>
      </c>
      <c r="T173" s="30">
        <v>146</v>
      </c>
      <c r="U173" s="28"/>
      <c r="V173" s="28"/>
      <c r="W173" s="28"/>
      <c r="X173" s="28"/>
      <c r="Y173" s="28"/>
      <c r="AE173" s="60"/>
      <c r="AF173" s="60"/>
      <c r="AH173" s="27"/>
      <c r="AI173" s="39"/>
      <c r="AJ173" s="39"/>
      <c r="AK173" s="39"/>
      <c r="AL173" s="31"/>
      <c r="AM173" s="27"/>
      <c r="AN173" s="1"/>
    </row>
    <row r="174" spans="1:40" ht="15" x14ac:dyDescent="0.25">
      <c r="A174" s="58">
        <v>12</v>
      </c>
      <c r="B174" s="58">
        <v>12</v>
      </c>
      <c r="C174" s="1" t="s">
        <v>347</v>
      </c>
      <c r="D174" s="30" t="s">
        <v>24</v>
      </c>
      <c r="E174" s="30"/>
      <c r="F174" s="28">
        <v>133</v>
      </c>
      <c r="G174" s="28"/>
      <c r="H174" s="28"/>
      <c r="I174" s="28"/>
      <c r="J174" s="28"/>
      <c r="K174" s="33">
        <f t="shared" si="37"/>
        <v>133</v>
      </c>
      <c r="L174" s="33" t="s">
        <v>812</v>
      </c>
      <c r="M174" s="33"/>
      <c r="N174" s="40">
        <f t="shared" si="38"/>
        <v>132.98320000000001</v>
      </c>
      <c r="O174" s="33">
        <f t="shared" si="39"/>
        <v>1</v>
      </c>
      <c r="P174" s="33" t="str">
        <f t="shared" ca="1" si="40"/>
        <v>Y</v>
      </c>
      <c r="Q174" s="34" t="s">
        <v>129</v>
      </c>
      <c r="R174" s="35">
        <f t="shared" si="41"/>
        <v>0</v>
      </c>
      <c r="S174" s="35">
        <f t="shared" si="42"/>
        <v>132.9965</v>
      </c>
      <c r="T174" s="30"/>
      <c r="U174" s="28">
        <v>133</v>
      </c>
      <c r="V174" s="28"/>
      <c r="W174" s="28"/>
      <c r="X174" s="28"/>
      <c r="Y174" s="28"/>
      <c r="AE174" s="60"/>
      <c r="AF174" s="60"/>
      <c r="AH174" s="27"/>
      <c r="AI174" s="39"/>
      <c r="AJ174" s="39"/>
      <c r="AK174" s="39"/>
      <c r="AL174" s="31"/>
      <c r="AM174" s="27"/>
      <c r="AN174" s="1"/>
    </row>
    <row r="175" spans="1:40" ht="15" x14ac:dyDescent="0.25">
      <c r="A175" s="58">
        <v>13</v>
      </c>
      <c r="B175" s="58">
        <v>13</v>
      </c>
      <c r="C175" s="1" t="s">
        <v>351</v>
      </c>
      <c r="D175" s="30" t="s">
        <v>87</v>
      </c>
      <c r="E175" s="30"/>
      <c r="F175" s="28">
        <v>130</v>
      </c>
      <c r="G175" s="28"/>
      <c r="H175" s="28"/>
      <c r="I175" s="28"/>
      <c r="J175" s="28"/>
      <c r="K175" s="33">
        <f t="shared" si="37"/>
        <v>130</v>
      </c>
      <c r="L175" s="33" t="s">
        <v>812</v>
      </c>
      <c r="M175" s="33"/>
      <c r="N175" s="40">
        <f t="shared" si="38"/>
        <v>129.98310000000001</v>
      </c>
      <c r="O175" s="33">
        <f t="shared" si="39"/>
        <v>1</v>
      </c>
      <c r="P175" s="33" t="str">
        <f t="shared" ca="1" si="40"/>
        <v>Y</v>
      </c>
      <c r="Q175" s="34" t="s">
        <v>129</v>
      </c>
      <c r="R175" s="35">
        <f t="shared" si="41"/>
        <v>0</v>
      </c>
      <c r="S175" s="35">
        <f t="shared" si="42"/>
        <v>129.99610000000001</v>
      </c>
      <c r="T175" s="30"/>
      <c r="U175" s="28">
        <v>130</v>
      </c>
      <c r="V175" s="28"/>
      <c r="W175" s="28"/>
      <c r="X175" s="28"/>
      <c r="Y175" s="28"/>
      <c r="AE175" s="60"/>
      <c r="AF175" s="60"/>
      <c r="AH175" s="27"/>
      <c r="AI175" s="39"/>
      <c r="AJ175" s="39"/>
      <c r="AK175" s="39"/>
      <c r="AL175" s="31"/>
      <c r="AM175" s="27"/>
      <c r="AN175" s="1"/>
    </row>
    <row r="176" spans="1:40" ht="15" x14ac:dyDescent="0.25">
      <c r="A176" s="58">
        <v>14</v>
      </c>
      <c r="B176" s="58" t="s">
        <v>54</v>
      </c>
      <c r="C176" s="1" t="s">
        <v>645</v>
      </c>
      <c r="D176" s="30" t="s">
        <v>28</v>
      </c>
      <c r="E176" s="30">
        <v>118</v>
      </c>
      <c r="F176" s="28"/>
      <c r="G176" s="28"/>
      <c r="H176" s="28"/>
      <c r="I176" s="28"/>
      <c r="J176" s="28"/>
      <c r="K176" s="33">
        <f t="shared" si="37"/>
        <v>118</v>
      </c>
      <c r="L176" s="33" t="s">
        <v>811</v>
      </c>
      <c r="M176" s="33"/>
      <c r="N176" s="40">
        <f t="shared" si="38"/>
        <v>117.983</v>
      </c>
      <c r="O176" s="33">
        <f t="shared" si="39"/>
        <v>1</v>
      </c>
      <c r="P176" s="33">
        <f t="shared" ca="1" si="40"/>
        <v>0</v>
      </c>
      <c r="Q176" s="34" t="s">
        <v>129</v>
      </c>
      <c r="R176" s="35">
        <f t="shared" si="41"/>
        <v>0</v>
      </c>
      <c r="S176" s="35">
        <f t="shared" si="42"/>
        <v>118.101</v>
      </c>
      <c r="T176" s="30">
        <v>118</v>
      </c>
      <c r="U176" s="28"/>
      <c r="V176" s="28"/>
      <c r="W176" s="28"/>
      <c r="X176" s="28"/>
      <c r="Y176" s="28"/>
      <c r="AE176" s="60"/>
      <c r="AF176" s="60"/>
      <c r="AH176" s="27"/>
      <c r="AI176" s="39"/>
      <c r="AJ176" s="39"/>
      <c r="AK176" s="39"/>
      <c r="AL176" s="31"/>
      <c r="AM176" s="27"/>
      <c r="AN176" s="1"/>
    </row>
    <row r="177" spans="1:40" ht="15" x14ac:dyDescent="0.25">
      <c r="A177" s="58">
        <v>15</v>
      </c>
      <c r="B177" s="58">
        <v>14</v>
      </c>
      <c r="C177" s="1" t="s">
        <v>646</v>
      </c>
      <c r="D177" s="30" t="s">
        <v>46</v>
      </c>
      <c r="E177" s="30">
        <v>106</v>
      </c>
      <c r="F177" s="28"/>
      <c r="G177" s="28"/>
      <c r="H177" s="28"/>
      <c r="I177" s="28"/>
      <c r="J177" s="28"/>
      <c r="K177" s="33">
        <f t="shared" si="37"/>
        <v>106</v>
      </c>
      <c r="L177" s="33" t="s">
        <v>812</v>
      </c>
      <c r="M177" s="33"/>
      <c r="N177" s="40">
        <f t="shared" si="38"/>
        <v>105.9829</v>
      </c>
      <c r="O177" s="33">
        <f t="shared" si="39"/>
        <v>1</v>
      </c>
      <c r="P177" s="33">
        <f t="shared" ca="1" si="40"/>
        <v>0</v>
      </c>
      <c r="Q177" s="34" t="s">
        <v>129</v>
      </c>
      <c r="R177" s="35">
        <f t="shared" si="41"/>
        <v>0</v>
      </c>
      <c r="S177" s="35">
        <f t="shared" si="42"/>
        <v>106.0889</v>
      </c>
      <c r="T177" s="30">
        <v>106</v>
      </c>
      <c r="U177" s="28"/>
      <c r="V177" s="28"/>
      <c r="W177" s="28"/>
      <c r="X177" s="28"/>
      <c r="Y177" s="28"/>
      <c r="AE177" s="60"/>
      <c r="AF177" s="60"/>
      <c r="AH177" s="27"/>
      <c r="AI177" s="39"/>
      <c r="AJ177" s="39"/>
      <c r="AK177" s="39"/>
      <c r="AL177" s="31"/>
      <c r="AM177" s="27"/>
      <c r="AN177" s="1"/>
    </row>
    <row r="178" spans="1:40" ht="15" x14ac:dyDescent="0.25">
      <c r="A178" s="58">
        <v>16</v>
      </c>
      <c r="B178" s="58" t="s">
        <v>54</v>
      </c>
      <c r="C178" s="1" t="s">
        <v>647</v>
      </c>
      <c r="D178" s="30" t="s">
        <v>28</v>
      </c>
      <c r="E178" s="30">
        <v>99</v>
      </c>
      <c r="F178" s="28"/>
      <c r="G178" s="28"/>
      <c r="H178" s="28"/>
      <c r="I178" s="28"/>
      <c r="J178" s="28"/>
      <c r="K178" s="33">
        <f t="shared" si="37"/>
        <v>99</v>
      </c>
      <c r="L178" s="33" t="s">
        <v>811</v>
      </c>
      <c r="M178" s="33"/>
      <c r="N178" s="40">
        <f t="shared" si="38"/>
        <v>98.982799999999997</v>
      </c>
      <c r="O178" s="33">
        <f t="shared" si="39"/>
        <v>1</v>
      </c>
      <c r="P178" s="33">
        <f t="shared" ca="1" si="40"/>
        <v>0</v>
      </c>
      <c r="Q178" s="34" t="s">
        <v>129</v>
      </c>
      <c r="R178" s="35">
        <f t="shared" si="41"/>
        <v>0</v>
      </c>
      <c r="S178" s="35">
        <f t="shared" si="42"/>
        <v>99.081800000000001</v>
      </c>
      <c r="T178" s="30">
        <v>99</v>
      </c>
      <c r="U178" s="28"/>
      <c r="V178" s="28"/>
      <c r="W178" s="28"/>
      <c r="X178" s="28"/>
      <c r="Y178" s="28"/>
      <c r="AE178" s="60"/>
      <c r="AF178" s="60"/>
      <c r="AH178" s="27"/>
      <c r="AI178" s="39"/>
      <c r="AJ178" s="39"/>
      <c r="AK178" s="39"/>
      <c r="AL178" s="31"/>
      <c r="AM178" s="27"/>
      <c r="AN178" s="1"/>
    </row>
    <row r="179" spans="1:40" ht="15" x14ac:dyDescent="0.25">
      <c r="A179" s="58">
        <v>17</v>
      </c>
      <c r="B179" s="58">
        <v>15</v>
      </c>
      <c r="C179" s="1" t="s">
        <v>404</v>
      </c>
      <c r="D179" s="30" t="s">
        <v>46</v>
      </c>
      <c r="E179" s="30"/>
      <c r="F179" s="28">
        <v>98</v>
      </c>
      <c r="G179" s="28"/>
      <c r="H179" s="28"/>
      <c r="I179" s="28"/>
      <c r="J179" s="28"/>
      <c r="K179" s="33">
        <f t="shared" si="37"/>
        <v>98</v>
      </c>
      <c r="L179" s="33" t="s">
        <v>812</v>
      </c>
      <c r="M179" s="33"/>
      <c r="N179" s="40">
        <f t="shared" si="38"/>
        <v>97.982699999999994</v>
      </c>
      <c r="O179" s="33">
        <f t="shared" si="39"/>
        <v>1</v>
      </c>
      <c r="P179" s="33" t="str">
        <f t="shared" ca="1" si="40"/>
        <v>Y</v>
      </c>
      <c r="Q179" s="34" t="s">
        <v>129</v>
      </c>
      <c r="R179" s="35">
        <f t="shared" si="41"/>
        <v>0</v>
      </c>
      <c r="S179" s="35">
        <f t="shared" si="42"/>
        <v>97.992499999999993</v>
      </c>
      <c r="T179" s="30"/>
      <c r="U179" s="28">
        <v>98</v>
      </c>
      <c r="V179" s="28"/>
      <c r="W179" s="28"/>
      <c r="X179" s="28"/>
      <c r="Y179" s="28"/>
      <c r="AE179" s="60"/>
      <c r="AF179" s="60"/>
      <c r="AH179" s="27"/>
      <c r="AI179" s="39"/>
      <c r="AJ179" s="39"/>
      <c r="AK179" s="39"/>
      <c r="AL179" s="31"/>
      <c r="AM179" s="27"/>
      <c r="AN179" s="1"/>
    </row>
    <row r="180" spans="1:40" ht="15" x14ac:dyDescent="0.25">
      <c r="A180" s="58">
        <v>18</v>
      </c>
      <c r="B180" s="58">
        <v>16</v>
      </c>
      <c r="C180" s="1" t="s">
        <v>408</v>
      </c>
      <c r="D180" s="30" t="s">
        <v>71</v>
      </c>
      <c r="E180" s="30"/>
      <c r="F180" s="28">
        <v>96</v>
      </c>
      <c r="G180" s="28"/>
      <c r="H180" s="28"/>
      <c r="I180" s="28"/>
      <c r="J180" s="28"/>
      <c r="K180" s="33">
        <f t="shared" si="37"/>
        <v>96</v>
      </c>
      <c r="L180" s="33" t="s">
        <v>812</v>
      </c>
      <c r="M180" s="33"/>
      <c r="N180" s="40">
        <f t="shared" si="38"/>
        <v>95.982600000000005</v>
      </c>
      <c r="O180" s="33">
        <f t="shared" si="39"/>
        <v>1</v>
      </c>
      <c r="P180" s="33" t="str">
        <f t="shared" ca="1" si="40"/>
        <v>Y</v>
      </c>
      <c r="Q180" s="34" t="s">
        <v>129</v>
      </c>
      <c r="R180" s="35">
        <f t="shared" si="41"/>
        <v>0</v>
      </c>
      <c r="S180" s="35">
        <f t="shared" si="42"/>
        <v>95.992200000000011</v>
      </c>
      <c r="T180" s="30"/>
      <c r="U180" s="28">
        <v>96</v>
      </c>
      <c r="V180" s="28"/>
      <c r="W180" s="28"/>
      <c r="X180" s="28"/>
      <c r="Y180" s="28"/>
      <c r="AE180" s="60"/>
      <c r="AF180" s="60"/>
      <c r="AH180" s="27"/>
      <c r="AI180" s="39"/>
      <c r="AJ180" s="39"/>
      <c r="AK180" s="39"/>
      <c r="AL180" s="31"/>
      <c r="AM180" s="27"/>
      <c r="AN180" s="1"/>
    </row>
    <row r="181" spans="1:40" ht="15" x14ac:dyDescent="0.25">
      <c r="A181" s="58">
        <v>19</v>
      </c>
      <c r="B181" s="58">
        <v>17</v>
      </c>
      <c r="C181" s="1" t="s">
        <v>420</v>
      </c>
      <c r="D181" s="30" t="s">
        <v>31</v>
      </c>
      <c r="E181" s="30"/>
      <c r="F181" s="28">
        <v>87</v>
      </c>
      <c r="G181" s="28"/>
      <c r="H181" s="28"/>
      <c r="I181" s="28"/>
      <c r="J181" s="28"/>
      <c r="K181" s="33">
        <f t="shared" si="37"/>
        <v>87</v>
      </c>
      <c r="L181" s="33" t="s">
        <v>812</v>
      </c>
      <c r="M181" s="33"/>
      <c r="N181" s="40">
        <f t="shared" si="38"/>
        <v>86.982500000000002</v>
      </c>
      <c r="O181" s="33">
        <f t="shared" si="39"/>
        <v>1</v>
      </c>
      <c r="P181" s="33" t="str">
        <f t="shared" ca="1" si="40"/>
        <v>Y</v>
      </c>
      <c r="Q181" s="34" t="s">
        <v>129</v>
      </c>
      <c r="R181" s="35">
        <f t="shared" si="41"/>
        <v>0</v>
      </c>
      <c r="S181" s="35">
        <f t="shared" si="42"/>
        <v>86.991200000000006</v>
      </c>
      <c r="T181" s="30"/>
      <c r="U181" s="28">
        <v>87</v>
      </c>
      <c r="V181" s="28"/>
      <c r="W181" s="28"/>
      <c r="X181" s="28"/>
      <c r="Y181" s="28"/>
      <c r="AE181" s="60"/>
      <c r="AF181" s="60"/>
      <c r="AH181" s="27"/>
      <c r="AI181" s="39"/>
      <c r="AJ181" s="39"/>
      <c r="AK181" s="39"/>
      <c r="AL181" s="31"/>
      <c r="AM181" s="27"/>
      <c r="AN181" s="1"/>
    </row>
    <row r="182" spans="1:40" ht="15" x14ac:dyDescent="0.25">
      <c r="A182" s="58">
        <v>20</v>
      </c>
      <c r="B182" s="58">
        <v>18</v>
      </c>
      <c r="C182" s="1" t="s">
        <v>648</v>
      </c>
      <c r="D182" s="30" t="s">
        <v>46</v>
      </c>
      <c r="E182" s="30">
        <v>85</v>
      </c>
      <c r="F182" s="28"/>
      <c r="G182" s="28"/>
      <c r="H182" s="28"/>
      <c r="I182" s="28"/>
      <c r="J182" s="28"/>
      <c r="K182" s="33">
        <f t="shared" si="37"/>
        <v>85</v>
      </c>
      <c r="L182" s="33" t="s">
        <v>812</v>
      </c>
      <c r="M182" s="33"/>
      <c r="N182" s="40">
        <f t="shared" si="38"/>
        <v>84.982399999999998</v>
      </c>
      <c r="O182" s="33">
        <f t="shared" si="39"/>
        <v>1</v>
      </c>
      <c r="P182" s="33">
        <f t="shared" ca="1" si="40"/>
        <v>0</v>
      </c>
      <c r="Q182" s="34" t="s">
        <v>129</v>
      </c>
      <c r="R182" s="35">
        <f t="shared" si="41"/>
        <v>0</v>
      </c>
      <c r="S182" s="35">
        <f t="shared" si="42"/>
        <v>85.067399999999992</v>
      </c>
      <c r="T182" s="30">
        <v>85</v>
      </c>
      <c r="U182" s="28"/>
      <c r="V182" s="28"/>
      <c r="W182" s="28"/>
      <c r="X182" s="28"/>
      <c r="Y182" s="28"/>
      <c r="AE182" s="60"/>
      <c r="AF182" s="60"/>
      <c r="AH182" s="27"/>
      <c r="AI182" s="39"/>
      <c r="AJ182" s="39"/>
      <c r="AK182" s="39"/>
      <c r="AL182" s="31"/>
      <c r="AM182" s="27"/>
      <c r="AN182" s="1"/>
    </row>
    <row r="183" spans="1:40" ht="15" x14ac:dyDescent="0.25">
      <c r="A183" s="58">
        <v>21</v>
      </c>
      <c r="B183" s="58">
        <v>19</v>
      </c>
      <c r="C183" s="1" t="s">
        <v>649</v>
      </c>
      <c r="D183" s="30" t="s">
        <v>77</v>
      </c>
      <c r="E183" s="30">
        <v>81</v>
      </c>
      <c r="F183" s="28"/>
      <c r="G183" s="28"/>
      <c r="H183" s="28"/>
      <c r="I183" s="28"/>
      <c r="J183" s="28"/>
      <c r="K183" s="33">
        <f t="shared" si="37"/>
        <v>81</v>
      </c>
      <c r="L183" s="33" t="s">
        <v>812</v>
      </c>
      <c r="M183" s="33"/>
      <c r="N183" s="40">
        <f t="shared" si="38"/>
        <v>80.982299999999995</v>
      </c>
      <c r="O183" s="33">
        <f t="shared" si="39"/>
        <v>1</v>
      </c>
      <c r="P183" s="33">
        <f t="shared" ca="1" si="40"/>
        <v>0</v>
      </c>
      <c r="Q183" s="34" t="s">
        <v>129</v>
      </c>
      <c r="R183" s="35">
        <f t="shared" si="41"/>
        <v>0</v>
      </c>
      <c r="S183" s="35">
        <f t="shared" si="42"/>
        <v>81.063299999999998</v>
      </c>
      <c r="T183" s="30">
        <v>81</v>
      </c>
      <c r="U183" s="28"/>
      <c r="V183" s="28"/>
      <c r="W183" s="28"/>
      <c r="X183" s="28"/>
      <c r="Y183" s="28"/>
      <c r="AE183" s="60"/>
      <c r="AF183" s="60"/>
      <c r="AH183" s="27"/>
      <c r="AI183" s="39"/>
      <c r="AJ183" s="39"/>
      <c r="AK183" s="39"/>
      <c r="AL183" s="31"/>
      <c r="AM183" s="27"/>
      <c r="AN183" s="1"/>
    </row>
    <row r="184" spans="1:40" ht="15" x14ac:dyDescent="0.25">
      <c r="A184" s="58">
        <v>22</v>
      </c>
      <c r="B184" s="58">
        <v>20</v>
      </c>
      <c r="C184" s="1" t="s">
        <v>650</v>
      </c>
      <c r="D184" s="30" t="s">
        <v>77</v>
      </c>
      <c r="E184" s="30">
        <v>79</v>
      </c>
      <c r="F184" s="28"/>
      <c r="G184" s="28"/>
      <c r="H184" s="28"/>
      <c r="I184" s="28"/>
      <c r="J184" s="28"/>
      <c r="K184" s="33">
        <f t="shared" si="37"/>
        <v>79</v>
      </c>
      <c r="L184" s="33" t="s">
        <v>812</v>
      </c>
      <c r="M184" s="33"/>
      <c r="N184" s="40">
        <f t="shared" si="38"/>
        <v>78.982200000000006</v>
      </c>
      <c r="O184" s="33">
        <f t="shared" si="39"/>
        <v>1</v>
      </c>
      <c r="P184" s="33">
        <f t="shared" ca="1" si="40"/>
        <v>0</v>
      </c>
      <c r="Q184" s="34" t="s">
        <v>129</v>
      </c>
      <c r="R184" s="35">
        <f t="shared" si="41"/>
        <v>0</v>
      </c>
      <c r="S184" s="35">
        <f t="shared" si="42"/>
        <v>79.061199999999999</v>
      </c>
      <c r="T184" s="30">
        <v>79</v>
      </c>
      <c r="U184" s="28"/>
      <c r="V184" s="28"/>
      <c r="W184" s="28"/>
      <c r="X184" s="28"/>
      <c r="Y184" s="28"/>
      <c r="AE184" s="60"/>
      <c r="AF184" s="60"/>
      <c r="AH184" s="27"/>
      <c r="AI184" s="39"/>
      <c r="AJ184" s="39"/>
      <c r="AK184" s="39"/>
      <c r="AL184" s="31"/>
      <c r="AM184" s="27"/>
      <c r="AN184" s="1"/>
    </row>
    <row r="185" spans="1:40" ht="5.0999999999999996" customHeight="1" x14ac:dyDescent="0.2">
      <c r="A185" s="28"/>
      <c r="B185" s="28"/>
      <c r="D185" s="51"/>
      <c r="E185" s="51"/>
      <c r="F185" s="51"/>
      <c r="G185" s="51"/>
      <c r="H185" s="51"/>
      <c r="I185" s="51"/>
      <c r="J185" s="51"/>
      <c r="K185" s="33"/>
      <c r="L185" s="28"/>
      <c r="M185" s="28"/>
      <c r="N185" s="40"/>
      <c r="O185" s="28"/>
      <c r="P185" s="28"/>
      <c r="R185" s="56"/>
      <c r="S185" s="35"/>
      <c r="T185" s="51"/>
      <c r="U185" s="51"/>
      <c r="V185" s="51"/>
      <c r="W185" s="51"/>
      <c r="X185" s="51"/>
      <c r="Y185" s="51"/>
      <c r="AE185" s="60"/>
      <c r="AF185" s="60"/>
      <c r="AH185" s="27"/>
      <c r="AI185" s="39"/>
      <c r="AJ185" s="39"/>
      <c r="AK185" s="39"/>
      <c r="AL185" s="31"/>
      <c r="AM185" s="27"/>
      <c r="AN185" s="1"/>
    </row>
    <row r="186" spans="1:40" x14ac:dyDescent="0.2">
      <c r="D186" s="28"/>
      <c r="E186" s="28"/>
      <c r="F186" s="28"/>
      <c r="G186" s="28"/>
      <c r="H186" s="28"/>
      <c r="I186" s="28"/>
      <c r="J186" s="28"/>
      <c r="K186" s="33"/>
      <c r="L186" s="28"/>
      <c r="M186" s="28"/>
      <c r="N186" s="40"/>
      <c r="O186" s="28"/>
      <c r="P186" s="28"/>
      <c r="R186" s="59"/>
      <c r="S186" s="35"/>
      <c r="T186" s="28"/>
      <c r="U186" s="28"/>
      <c r="V186" s="28"/>
      <c r="W186" s="28"/>
      <c r="X186" s="28"/>
      <c r="Y186" s="28"/>
      <c r="AE186" s="60"/>
      <c r="AF186" s="60"/>
      <c r="AH186" s="27"/>
      <c r="AI186" s="39"/>
      <c r="AJ186" s="39"/>
      <c r="AK186" s="39"/>
      <c r="AL186" s="31"/>
      <c r="AM186" s="27"/>
      <c r="AN186" s="1"/>
    </row>
    <row r="187" spans="1:40" ht="15" x14ac:dyDescent="0.25">
      <c r="A187" s="57"/>
      <c r="B187" s="57"/>
      <c r="C187" s="27" t="s">
        <v>314</v>
      </c>
      <c r="D187" s="28"/>
      <c r="E187" s="28"/>
      <c r="F187" s="28"/>
      <c r="G187" s="28"/>
      <c r="H187" s="28"/>
      <c r="I187" s="28"/>
      <c r="J187" s="28"/>
      <c r="K187" s="33"/>
      <c r="L187" s="28"/>
      <c r="M187" s="28"/>
      <c r="N187" s="40"/>
      <c r="O187" s="28"/>
      <c r="P187" s="28"/>
      <c r="Q187" s="51" t="str">
        <f>C187</f>
        <v>F65</v>
      </c>
      <c r="R187" s="56"/>
      <c r="S187" s="35"/>
      <c r="T187" s="28"/>
      <c r="U187" s="51"/>
      <c r="V187" s="51"/>
      <c r="W187" s="51"/>
      <c r="X187" s="51"/>
      <c r="Y187" s="51"/>
      <c r="AE187" s="60"/>
      <c r="AF187" s="60"/>
      <c r="AH187" s="27"/>
      <c r="AI187" s="39">
        <v>428</v>
      </c>
      <c r="AJ187" s="39">
        <v>380</v>
      </c>
      <c r="AK187" s="39">
        <v>372</v>
      </c>
      <c r="AL187" s="31"/>
      <c r="AM187" s="27"/>
      <c r="AN187" s="1"/>
    </row>
    <row r="188" spans="1:40" ht="15" x14ac:dyDescent="0.25">
      <c r="A188" s="58">
        <v>1</v>
      </c>
      <c r="B188" s="58">
        <v>1</v>
      </c>
      <c r="C188" s="1" t="s">
        <v>327</v>
      </c>
      <c r="D188" s="30" t="s">
        <v>81</v>
      </c>
      <c r="E188" s="30">
        <v>156</v>
      </c>
      <c r="F188" s="28">
        <v>146</v>
      </c>
      <c r="G188" s="28"/>
      <c r="H188" s="28"/>
      <c r="I188" s="28"/>
      <c r="J188" s="28"/>
      <c r="K188" s="33">
        <f t="shared" ref="K188:K198" si="43"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302</v>
      </c>
      <c r="L188" s="33" t="s">
        <v>812</v>
      </c>
      <c r="M188" s="33" t="s">
        <v>651</v>
      </c>
      <c r="N188" s="40">
        <f t="shared" ref="N188:N198" si="44">K188-(ROW(K188)-ROW(K$6))/10000</f>
        <v>301.98180000000002</v>
      </c>
      <c r="O188" s="33">
        <f t="shared" ref="O188:O198" si="45">COUNT(E188:J188)</f>
        <v>2</v>
      </c>
      <c r="P188" s="33">
        <f t="shared" ref="P188:P198" ca="1" si="46">IF(AND(O188=1,OFFSET(D188,0,P$3)&gt;0),"Y",0)</f>
        <v>0</v>
      </c>
      <c r="Q188" s="34" t="s">
        <v>314</v>
      </c>
      <c r="R188" s="35">
        <f t="shared" ref="R188:R198" si="47">1-(Q188=Q187)</f>
        <v>0</v>
      </c>
      <c r="S188" s="35">
        <f t="shared" ref="S188:S198" si="48">N188+T188/1000+U188/10000+V188/100000+W188/1000000+X188/10000000+Y188/100000000</f>
        <v>302.1524</v>
      </c>
      <c r="T188" s="30">
        <v>156</v>
      </c>
      <c r="U188" s="28">
        <v>146</v>
      </c>
      <c r="V188" s="28"/>
      <c r="W188" s="28"/>
      <c r="X188" s="28"/>
      <c r="Y188" s="28"/>
      <c r="AE188" s="60"/>
      <c r="AF188" s="60"/>
      <c r="AH188" s="27"/>
      <c r="AI188" s="39"/>
      <c r="AJ188" s="39"/>
      <c r="AK188" s="39"/>
      <c r="AL188" s="31"/>
      <c r="AM188" s="27"/>
      <c r="AN188" s="1"/>
    </row>
    <row r="189" spans="1:40" ht="15" x14ac:dyDescent="0.25">
      <c r="A189" s="58">
        <v>2</v>
      </c>
      <c r="B189" s="58">
        <v>2</v>
      </c>
      <c r="C189" s="1" t="s">
        <v>367</v>
      </c>
      <c r="D189" s="30" t="s">
        <v>31</v>
      </c>
      <c r="E189" s="30">
        <v>105</v>
      </c>
      <c r="F189" s="28">
        <v>120</v>
      </c>
      <c r="G189" s="28"/>
      <c r="H189" s="28"/>
      <c r="I189" s="28"/>
      <c r="J189" s="28"/>
      <c r="K189" s="33">
        <f t="shared" si="43"/>
        <v>225</v>
      </c>
      <c r="L189" s="33" t="s">
        <v>812</v>
      </c>
      <c r="M189" s="33" t="s">
        <v>652</v>
      </c>
      <c r="N189" s="40">
        <f t="shared" si="44"/>
        <v>224.98169999999999</v>
      </c>
      <c r="O189" s="33">
        <f t="shared" si="45"/>
        <v>2</v>
      </c>
      <c r="P189" s="33">
        <f t="shared" ca="1" si="46"/>
        <v>0</v>
      </c>
      <c r="Q189" s="34" t="s">
        <v>314</v>
      </c>
      <c r="R189" s="35">
        <f t="shared" si="47"/>
        <v>0</v>
      </c>
      <c r="S189" s="35">
        <f t="shared" si="48"/>
        <v>225.09869999999998</v>
      </c>
      <c r="T189" s="30">
        <v>105</v>
      </c>
      <c r="U189" s="28">
        <v>120</v>
      </c>
      <c r="V189" s="28"/>
      <c r="W189" s="28"/>
      <c r="X189" s="28"/>
      <c r="Y189" s="28"/>
      <c r="AE189" s="60"/>
      <c r="AF189" s="60"/>
      <c r="AH189" s="27"/>
      <c r="AI189" s="39"/>
      <c r="AJ189" s="39"/>
      <c r="AK189" s="39"/>
      <c r="AL189" s="31"/>
      <c r="AM189" s="27"/>
      <c r="AN189" s="1"/>
    </row>
    <row r="190" spans="1:40" ht="15" x14ac:dyDescent="0.25">
      <c r="A190" s="58">
        <v>3</v>
      </c>
      <c r="B190" s="58">
        <v>3</v>
      </c>
      <c r="C190" s="1" t="s">
        <v>390</v>
      </c>
      <c r="D190" s="30" t="s">
        <v>137</v>
      </c>
      <c r="E190" s="30">
        <v>102</v>
      </c>
      <c r="F190" s="28">
        <v>106</v>
      </c>
      <c r="G190" s="28"/>
      <c r="H190" s="28"/>
      <c r="I190" s="28"/>
      <c r="J190" s="28"/>
      <c r="K190" s="33">
        <f t="shared" si="43"/>
        <v>208</v>
      </c>
      <c r="L190" s="33" t="s">
        <v>812</v>
      </c>
      <c r="M190" s="33" t="s">
        <v>653</v>
      </c>
      <c r="N190" s="40">
        <f t="shared" si="44"/>
        <v>207.98159999999999</v>
      </c>
      <c r="O190" s="33">
        <f t="shared" si="45"/>
        <v>2</v>
      </c>
      <c r="P190" s="33">
        <f t="shared" ca="1" si="46"/>
        <v>0</v>
      </c>
      <c r="Q190" s="34" t="s">
        <v>314</v>
      </c>
      <c r="R190" s="35">
        <f t="shared" si="47"/>
        <v>0</v>
      </c>
      <c r="S190" s="35">
        <f t="shared" si="48"/>
        <v>208.0942</v>
      </c>
      <c r="T190" s="30">
        <v>102</v>
      </c>
      <c r="U190" s="28">
        <v>106</v>
      </c>
      <c r="V190" s="28"/>
      <c r="W190" s="28"/>
      <c r="X190" s="28"/>
      <c r="Y190" s="28"/>
      <c r="AE190" s="60"/>
      <c r="AF190" s="60"/>
      <c r="AH190" s="27"/>
      <c r="AI190" s="39"/>
      <c r="AJ190" s="39"/>
      <c r="AK190" s="39"/>
      <c r="AL190" s="31"/>
      <c r="AM190" s="27"/>
      <c r="AN190" s="1"/>
    </row>
    <row r="191" spans="1:40" ht="15" x14ac:dyDescent="0.25">
      <c r="A191" s="58">
        <v>4</v>
      </c>
      <c r="B191" s="58">
        <v>4</v>
      </c>
      <c r="C191" s="1" t="s">
        <v>429</v>
      </c>
      <c r="D191" s="30" t="s">
        <v>71</v>
      </c>
      <c r="E191" s="30">
        <v>82</v>
      </c>
      <c r="F191" s="28">
        <v>78</v>
      </c>
      <c r="G191" s="28"/>
      <c r="H191" s="28"/>
      <c r="I191" s="28"/>
      <c r="J191" s="28"/>
      <c r="K191" s="33">
        <f t="shared" si="43"/>
        <v>160</v>
      </c>
      <c r="L191" s="33" t="s">
        <v>812</v>
      </c>
      <c r="M191" s="33"/>
      <c r="N191" s="40">
        <f t="shared" si="44"/>
        <v>159.98150000000001</v>
      </c>
      <c r="O191" s="33">
        <f t="shared" si="45"/>
        <v>2</v>
      </c>
      <c r="P191" s="33">
        <f t="shared" ca="1" si="46"/>
        <v>0</v>
      </c>
      <c r="Q191" s="34" t="s">
        <v>314</v>
      </c>
      <c r="R191" s="35">
        <f t="shared" si="47"/>
        <v>0</v>
      </c>
      <c r="S191" s="35">
        <f t="shared" si="48"/>
        <v>160.07130000000001</v>
      </c>
      <c r="T191" s="30">
        <v>82</v>
      </c>
      <c r="U191" s="28">
        <v>78</v>
      </c>
      <c r="V191" s="28"/>
      <c r="W191" s="28"/>
      <c r="X191" s="28"/>
      <c r="Y191" s="28"/>
      <c r="AE191" s="60"/>
      <c r="AF191" s="60"/>
      <c r="AH191" s="27"/>
      <c r="AI191" s="39"/>
      <c r="AJ191" s="39"/>
      <c r="AK191" s="39"/>
      <c r="AL191" s="31"/>
      <c r="AM191" s="27"/>
      <c r="AN191" s="1"/>
    </row>
    <row r="192" spans="1:40" ht="15" x14ac:dyDescent="0.25">
      <c r="A192" s="58">
        <v>5</v>
      </c>
      <c r="B192" s="58">
        <v>5</v>
      </c>
      <c r="C192" s="1" t="s">
        <v>425</v>
      </c>
      <c r="D192" s="30" t="s">
        <v>87</v>
      </c>
      <c r="E192" s="30">
        <v>77</v>
      </c>
      <c r="F192" s="28">
        <v>82</v>
      </c>
      <c r="G192" s="28"/>
      <c r="H192" s="28"/>
      <c r="I192" s="28"/>
      <c r="J192" s="28"/>
      <c r="K192" s="33">
        <f t="shared" si="43"/>
        <v>159</v>
      </c>
      <c r="L192" s="33" t="s">
        <v>812</v>
      </c>
      <c r="M192" s="33"/>
      <c r="N192" s="40">
        <f t="shared" si="44"/>
        <v>158.98140000000001</v>
      </c>
      <c r="O192" s="33">
        <f t="shared" si="45"/>
        <v>2</v>
      </c>
      <c r="P192" s="33">
        <f t="shared" ca="1" si="46"/>
        <v>0</v>
      </c>
      <c r="Q192" s="34" t="s">
        <v>314</v>
      </c>
      <c r="R192" s="35">
        <f t="shared" si="47"/>
        <v>0</v>
      </c>
      <c r="S192" s="35">
        <f t="shared" si="48"/>
        <v>159.06659999999999</v>
      </c>
      <c r="T192" s="30">
        <v>77</v>
      </c>
      <c r="U192" s="28">
        <v>82</v>
      </c>
      <c r="V192" s="28"/>
      <c r="W192" s="28"/>
      <c r="X192" s="28"/>
      <c r="Y192" s="28"/>
      <c r="AE192" s="60"/>
      <c r="AF192" s="60"/>
      <c r="AH192" s="27"/>
      <c r="AI192" s="39"/>
      <c r="AJ192" s="39"/>
      <c r="AK192" s="39"/>
      <c r="AL192" s="31"/>
      <c r="AM192" s="27"/>
      <c r="AN192" s="1"/>
    </row>
    <row r="193" spans="1:40" ht="15" x14ac:dyDescent="0.25">
      <c r="A193" s="58">
        <v>6</v>
      </c>
      <c r="B193" s="58">
        <v>6</v>
      </c>
      <c r="C193" s="1" t="s">
        <v>313</v>
      </c>
      <c r="D193" s="30" t="s">
        <v>127</v>
      </c>
      <c r="E193" s="30"/>
      <c r="F193" s="28">
        <v>154</v>
      </c>
      <c r="G193" s="28"/>
      <c r="H193" s="28"/>
      <c r="I193" s="28"/>
      <c r="J193" s="28"/>
      <c r="K193" s="33">
        <f t="shared" si="43"/>
        <v>154</v>
      </c>
      <c r="L193" s="33" t="s">
        <v>812</v>
      </c>
      <c r="M193" s="33"/>
      <c r="N193" s="40">
        <f t="shared" si="44"/>
        <v>153.9813</v>
      </c>
      <c r="O193" s="33">
        <f t="shared" si="45"/>
        <v>1</v>
      </c>
      <c r="P193" s="33" t="str">
        <f t="shared" ca="1" si="46"/>
        <v>Y</v>
      </c>
      <c r="Q193" s="34" t="s">
        <v>314</v>
      </c>
      <c r="R193" s="35">
        <f t="shared" si="47"/>
        <v>0</v>
      </c>
      <c r="S193" s="35">
        <f t="shared" si="48"/>
        <v>153.9967</v>
      </c>
      <c r="T193" s="30"/>
      <c r="U193" s="28">
        <v>154</v>
      </c>
      <c r="V193" s="28"/>
      <c r="W193" s="28"/>
      <c r="X193" s="28"/>
      <c r="Y193" s="28"/>
      <c r="AE193" s="60"/>
      <c r="AF193" s="60"/>
      <c r="AH193" s="27"/>
      <c r="AI193" s="39"/>
      <c r="AJ193" s="39"/>
      <c r="AK193" s="39"/>
      <c r="AL193" s="31"/>
      <c r="AM193" s="27"/>
      <c r="AN193" s="1"/>
    </row>
    <row r="194" spans="1:40" ht="15" x14ac:dyDescent="0.25">
      <c r="A194" s="58">
        <v>7</v>
      </c>
      <c r="B194" s="58">
        <v>7</v>
      </c>
      <c r="C194" s="1" t="s">
        <v>316</v>
      </c>
      <c r="D194" s="30" t="s">
        <v>40</v>
      </c>
      <c r="E194" s="30"/>
      <c r="F194" s="28">
        <v>152</v>
      </c>
      <c r="G194" s="28"/>
      <c r="H194" s="28"/>
      <c r="I194" s="28"/>
      <c r="J194" s="28"/>
      <c r="K194" s="33">
        <f t="shared" si="43"/>
        <v>152</v>
      </c>
      <c r="L194" s="33" t="s">
        <v>812</v>
      </c>
      <c r="M194" s="33"/>
      <c r="N194" s="40">
        <f t="shared" si="44"/>
        <v>151.9812</v>
      </c>
      <c r="O194" s="33">
        <f t="shared" si="45"/>
        <v>1</v>
      </c>
      <c r="P194" s="33" t="str">
        <f t="shared" ca="1" si="46"/>
        <v>Y</v>
      </c>
      <c r="Q194" s="34" t="s">
        <v>314</v>
      </c>
      <c r="R194" s="35">
        <f t="shared" si="47"/>
        <v>0</v>
      </c>
      <c r="S194" s="35">
        <f t="shared" si="48"/>
        <v>151.99639999999999</v>
      </c>
      <c r="T194" s="30"/>
      <c r="U194" s="28">
        <v>152</v>
      </c>
      <c r="V194" s="28"/>
      <c r="W194" s="28"/>
      <c r="X194" s="28"/>
      <c r="Y194" s="28"/>
      <c r="AE194" s="60"/>
      <c r="AF194" s="60"/>
      <c r="AH194" s="27"/>
      <c r="AI194" s="39"/>
      <c r="AJ194" s="39"/>
      <c r="AK194" s="39"/>
      <c r="AL194" s="31"/>
      <c r="AM194" s="27"/>
      <c r="AN194" s="1"/>
    </row>
    <row r="195" spans="1:40" ht="15" x14ac:dyDescent="0.25">
      <c r="A195" s="58">
        <v>8</v>
      </c>
      <c r="B195" s="58">
        <v>8</v>
      </c>
      <c r="C195" s="1" t="s">
        <v>376</v>
      </c>
      <c r="D195" s="30" t="s">
        <v>87</v>
      </c>
      <c r="E195" s="30"/>
      <c r="F195" s="28">
        <v>115</v>
      </c>
      <c r="G195" s="28"/>
      <c r="H195" s="28"/>
      <c r="I195" s="28"/>
      <c r="J195" s="28"/>
      <c r="K195" s="33">
        <f t="shared" si="43"/>
        <v>115</v>
      </c>
      <c r="L195" s="33" t="s">
        <v>812</v>
      </c>
      <c r="M195" s="33"/>
      <c r="N195" s="40">
        <f t="shared" si="44"/>
        <v>114.9811</v>
      </c>
      <c r="O195" s="33">
        <f t="shared" si="45"/>
        <v>1</v>
      </c>
      <c r="P195" s="33" t="str">
        <f t="shared" ca="1" si="46"/>
        <v>Y</v>
      </c>
      <c r="Q195" s="34" t="s">
        <v>314</v>
      </c>
      <c r="R195" s="35">
        <f t="shared" si="47"/>
        <v>0</v>
      </c>
      <c r="S195" s="35">
        <f t="shared" si="48"/>
        <v>114.9926</v>
      </c>
      <c r="T195" s="30"/>
      <c r="U195" s="28">
        <v>115</v>
      </c>
      <c r="V195" s="28"/>
      <c r="W195" s="28"/>
      <c r="X195" s="28"/>
      <c r="Y195" s="28"/>
      <c r="AE195" s="60"/>
      <c r="AF195" s="60"/>
      <c r="AH195" s="27"/>
      <c r="AI195" s="39"/>
      <c r="AJ195" s="39"/>
      <c r="AK195" s="39"/>
      <c r="AL195" s="31"/>
      <c r="AM195" s="27"/>
      <c r="AN195" s="1"/>
    </row>
    <row r="196" spans="1:40" ht="15" x14ac:dyDescent="0.25">
      <c r="A196" s="58">
        <v>9</v>
      </c>
      <c r="B196" s="58">
        <v>9</v>
      </c>
      <c r="C196" s="1" t="s">
        <v>380</v>
      </c>
      <c r="D196" s="30" t="s">
        <v>46</v>
      </c>
      <c r="E196" s="30"/>
      <c r="F196" s="28">
        <v>113</v>
      </c>
      <c r="G196" s="28"/>
      <c r="H196" s="28"/>
      <c r="I196" s="28"/>
      <c r="J196" s="28"/>
      <c r="K196" s="33">
        <f t="shared" si="43"/>
        <v>113</v>
      </c>
      <c r="L196" s="33" t="s">
        <v>812</v>
      </c>
      <c r="M196" s="33"/>
      <c r="N196" s="40">
        <f t="shared" si="44"/>
        <v>112.98099999999999</v>
      </c>
      <c r="O196" s="33">
        <f t="shared" si="45"/>
        <v>1</v>
      </c>
      <c r="P196" s="33" t="str">
        <f t="shared" ca="1" si="46"/>
        <v>Y</v>
      </c>
      <c r="Q196" s="34" t="s">
        <v>314</v>
      </c>
      <c r="R196" s="35">
        <f t="shared" si="47"/>
        <v>0</v>
      </c>
      <c r="S196" s="35">
        <f t="shared" si="48"/>
        <v>112.9923</v>
      </c>
      <c r="T196" s="30"/>
      <c r="U196" s="28">
        <v>113</v>
      </c>
      <c r="V196" s="28"/>
      <c r="W196" s="28"/>
      <c r="X196" s="28"/>
      <c r="Y196" s="28"/>
      <c r="AE196" s="60"/>
      <c r="AF196" s="60"/>
      <c r="AH196" s="27"/>
      <c r="AI196" s="39"/>
      <c r="AJ196" s="39"/>
      <c r="AK196" s="39"/>
      <c r="AL196" s="31"/>
      <c r="AM196" s="27"/>
      <c r="AN196" s="1"/>
    </row>
    <row r="197" spans="1:40" ht="15" x14ac:dyDescent="0.25">
      <c r="A197" s="58">
        <v>10</v>
      </c>
      <c r="B197" s="58">
        <v>10</v>
      </c>
      <c r="C197" s="1" t="s">
        <v>654</v>
      </c>
      <c r="D197" s="30" t="s">
        <v>87</v>
      </c>
      <c r="E197" s="30">
        <v>91</v>
      </c>
      <c r="F197" s="28"/>
      <c r="G197" s="28"/>
      <c r="H197" s="28"/>
      <c r="I197" s="28"/>
      <c r="J197" s="28"/>
      <c r="K197" s="33">
        <f t="shared" si="43"/>
        <v>91</v>
      </c>
      <c r="L197" s="33" t="s">
        <v>812</v>
      </c>
      <c r="M197" s="33"/>
      <c r="N197" s="40">
        <f t="shared" si="44"/>
        <v>90.980900000000005</v>
      </c>
      <c r="O197" s="33">
        <f t="shared" si="45"/>
        <v>1</v>
      </c>
      <c r="P197" s="33">
        <f t="shared" ca="1" si="46"/>
        <v>0</v>
      </c>
      <c r="Q197" s="34" t="s">
        <v>314</v>
      </c>
      <c r="R197" s="35">
        <f t="shared" si="47"/>
        <v>0</v>
      </c>
      <c r="S197" s="35">
        <f t="shared" si="48"/>
        <v>91.071899999999999</v>
      </c>
      <c r="T197" s="30">
        <v>91</v>
      </c>
      <c r="U197" s="28"/>
      <c r="V197" s="28"/>
      <c r="W197" s="28"/>
      <c r="X197" s="28"/>
      <c r="Y197" s="28"/>
      <c r="AE197" s="60"/>
      <c r="AF197" s="60"/>
      <c r="AH197" s="27"/>
      <c r="AI197" s="39"/>
      <c r="AJ197" s="39"/>
      <c r="AK197" s="39"/>
      <c r="AL197" s="31"/>
      <c r="AM197" s="27"/>
      <c r="AN197" s="1"/>
    </row>
    <row r="198" spans="1:40" ht="15" x14ac:dyDescent="0.25">
      <c r="A198" s="58">
        <v>11</v>
      </c>
      <c r="B198" s="58">
        <v>11</v>
      </c>
      <c r="C198" s="1" t="s">
        <v>655</v>
      </c>
      <c r="D198" s="30" t="s">
        <v>66</v>
      </c>
      <c r="E198" s="30">
        <v>80</v>
      </c>
      <c r="F198" s="28"/>
      <c r="G198" s="28"/>
      <c r="H198" s="28"/>
      <c r="I198" s="28"/>
      <c r="J198" s="28"/>
      <c r="K198" s="33">
        <f t="shared" si="43"/>
        <v>80</v>
      </c>
      <c r="L198" s="33" t="s">
        <v>812</v>
      </c>
      <c r="M198" s="33"/>
      <c r="N198" s="40">
        <f t="shared" si="44"/>
        <v>79.980800000000002</v>
      </c>
      <c r="O198" s="33">
        <f t="shared" si="45"/>
        <v>1</v>
      </c>
      <c r="P198" s="33">
        <f t="shared" ca="1" si="46"/>
        <v>0</v>
      </c>
      <c r="Q198" s="34" t="s">
        <v>314</v>
      </c>
      <c r="R198" s="35">
        <f t="shared" si="47"/>
        <v>0</v>
      </c>
      <c r="S198" s="35">
        <f t="shared" si="48"/>
        <v>80.0608</v>
      </c>
      <c r="T198" s="30">
        <v>80</v>
      </c>
      <c r="U198" s="28"/>
      <c r="V198" s="28"/>
      <c r="W198" s="28"/>
      <c r="X198" s="28"/>
      <c r="Y198" s="28"/>
      <c r="AE198" s="60"/>
      <c r="AF198" s="60"/>
      <c r="AH198" s="27"/>
      <c r="AI198" s="39"/>
      <c r="AJ198" s="39"/>
      <c r="AK198" s="39"/>
      <c r="AL198" s="31"/>
      <c r="AM198" s="27"/>
      <c r="AN198" s="1"/>
    </row>
    <row r="199" spans="1:40" ht="3" customHeight="1" x14ac:dyDescent="0.2">
      <c r="D199" s="51"/>
      <c r="E199" s="51"/>
      <c r="F199" s="51"/>
      <c r="G199" s="51"/>
      <c r="H199" s="51"/>
      <c r="I199" s="51"/>
      <c r="J199" s="51"/>
      <c r="K199" s="33"/>
      <c r="L199" s="28"/>
      <c r="M199" s="28"/>
      <c r="N199" s="40"/>
      <c r="O199" s="28"/>
      <c r="P199" s="28"/>
      <c r="R199" s="56"/>
      <c r="S199" s="35"/>
      <c r="T199" s="51"/>
      <c r="U199" s="51"/>
      <c r="V199" s="51"/>
      <c r="W199" s="51"/>
      <c r="X199" s="51"/>
      <c r="Y199" s="51"/>
      <c r="AE199" s="60"/>
      <c r="AF199" s="60"/>
      <c r="AH199" s="27"/>
      <c r="AI199" s="39"/>
      <c r="AJ199" s="39"/>
      <c r="AK199" s="39"/>
      <c r="AL199" s="31"/>
      <c r="AM199" s="27"/>
      <c r="AN199" s="1"/>
    </row>
    <row r="200" spans="1:40" x14ac:dyDescent="0.2">
      <c r="D200" s="28"/>
      <c r="E200" s="28"/>
      <c r="F200" s="28"/>
      <c r="G200" s="28"/>
      <c r="H200" s="28"/>
      <c r="I200" s="28"/>
      <c r="J200" s="28"/>
      <c r="K200" s="33"/>
      <c r="L200" s="28"/>
      <c r="M200" s="28"/>
      <c r="N200" s="40"/>
      <c r="O200" s="28"/>
      <c r="P200" s="28"/>
      <c r="R200" s="59"/>
      <c r="S200" s="35"/>
      <c r="T200" s="28"/>
      <c r="U200" s="28"/>
      <c r="V200" s="28"/>
      <c r="W200" s="28"/>
      <c r="X200" s="28"/>
      <c r="Y200" s="28"/>
      <c r="AE200" s="60"/>
      <c r="AF200" s="60"/>
      <c r="AH200" s="27"/>
      <c r="AI200" s="39"/>
      <c r="AJ200" s="39"/>
      <c r="AK200" s="39"/>
      <c r="AL200" s="31"/>
      <c r="AM200" s="27"/>
      <c r="AN200" s="1"/>
    </row>
    <row r="201" spans="1:40" ht="15" x14ac:dyDescent="0.25">
      <c r="A201" s="57"/>
      <c r="B201" s="57"/>
      <c r="C201" s="27" t="s">
        <v>365</v>
      </c>
      <c r="D201" s="28"/>
      <c r="E201" s="28"/>
      <c r="F201" s="28"/>
      <c r="G201" s="28"/>
      <c r="H201" s="28"/>
      <c r="I201" s="28"/>
      <c r="J201" s="28"/>
      <c r="K201" s="33"/>
      <c r="L201" s="28"/>
      <c r="M201" s="28"/>
      <c r="N201" s="40"/>
      <c r="O201" s="28"/>
      <c r="P201" s="28"/>
      <c r="Q201" s="51" t="str">
        <f>C201</f>
        <v>F70</v>
      </c>
      <c r="R201" s="56"/>
      <c r="S201" s="35"/>
      <c r="T201" s="28"/>
      <c r="U201" s="51"/>
      <c r="V201" s="51"/>
      <c r="W201" s="51"/>
      <c r="X201" s="51"/>
      <c r="Y201" s="51"/>
      <c r="AE201" s="60"/>
      <c r="AF201" s="60"/>
      <c r="AH201" s="27"/>
      <c r="AI201" s="39">
        <v>361</v>
      </c>
      <c r="AJ201" s="39">
        <v>285</v>
      </c>
      <c r="AK201" s="39">
        <v>280</v>
      </c>
      <c r="AL201" s="31"/>
      <c r="AM201" s="27"/>
      <c r="AN201" s="1"/>
    </row>
    <row r="202" spans="1:40" ht="15" x14ac:dyDescent="0.25">
      <c r="A202" s="58">
        <v>1</v>
      </c>
      <c r="B202" s="58">
        <v>1</v>
      </c>
      <c r="C202" s="1" t="s">
        <v>364</v>
      </c>
      <c r="D202" s="30" t="s">
        <v>157</v>
      </c>
      <c r="E202" s="30">
        <v>122</v>
      </c>
      <c r="F202" s="28">
        <v>121</v>
      </c>
      <c r="G202" s="28"/>
      <c r="H202" s="28"/>
      <c r="I202" s="28"/>
      <c r="J202" s="28"/>
      <c r="K202" s="33">
        <f t="shared" ref="K202:K208" si="49"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243</v>
      </c>
      <c r="L202" s="33" t="s">
        <v>812</v>
      </c>
      <c r="M202" s="33" t="s">
        <v>656</v>
      </c>
      <c r="N202" s="40">
        <f t="shared" ref="N202:N208" si="50">K202-(ROW(K202)-ROW(K$6))/10000</f>
        <v>242.9804</v>
      </c>
      <c r="O202" s="33">
        <f t="shared" ref="O202:O208" si="51">COUNT(E202:J202)</f>
        <v>2</v>
      </c>
      <c r="P202" s="33">
        <f t="shared" ref="P202:P208" ca="1" si="52">IF(AND(O202=1,OFFSET(D202,0,P$3)&gt;0),"Y",0)</f>
        <v>0</v>
      </c>
      <c r="Q202" s="34" t="s">
        <v>365</v>
      </c>
      <c r="R202" s="35">
        <f t="shared" ref="R202:R208" si="53">1-(Q202=Q201)</f>
        <v>0</v>
      </c>
      <c r="S202" s="35">
        <f t="shared" ref="S202:S208" si="54">N202+T202/1000+U202/10000+V202/100000+W202/1000000+X202/10000000+Y202/100000000</f>
        <v>243.11450000000002</v>
      </c>
      <c r="T202" s="30">
        <v>122</v>
      </c>
      <c r="U202" s="28">
        <v>121</v>
      </c>
      <c r="V202" s="28"/>
      <c r="W202" s="28"/>
      <c r="X202" s="28"/>
      <c r="Y202" s="28"/>
      <c r="AE202" s="60"/>
      <c r="AF202" s="60"/>
      <c r="AH202" s="27"/>
      <c r="AI202" s="39"/>
      <c r="AJ202" s="39"/>
      <c r="AK202" s="39"/>
      <c r="AL202" s="31"/>
      <c r="AM202" s="27"/>
      <c r="AN202" s="1"/>
    </row>
    <row r="203" spans="1:40" ht="15" x14ac:dyDescent="0.25">
      <c r="A203" s="58">
        <v>2</v>
      </c>
      <c r="B203" s="58">
        <v>2</v>
      </c>
      <c r="C203" s="1" t="s">
        <v>388</v>
      </c>
      <c r="D203" s="30" t="s">
        <v>87</v>
      </c>
      <c r="E203" s="30">
        <v>113</v>
      </c>
      <c r="F203" s="28">
        <v>108</v>
      </c>
      <c r="G203" s="28"/>
      <c r="H203" s="28"/>
      <c r="I203" s="28"/>
      <c r="J203" s="28"/>
      <c r="K203" s="33">
        <f t="shared" si="49"/>
        <v>221</v>
      </c>
      <c r="L203" s="33" t="s">
        <v>812</v>
      </c>
      <c r="M203" s="33" t="s">
        <v>657</v>
      </c>
      <c r="N203" s="40">
        <f t="shared" si="50"/>
        <v>220.9803</v>
      </c>
      <c r="O203" s="33">
        <f t="shared" si="51"/>
        <v>2</v>
      </c>
      <c r="P203" s="33">
        <f t="shared" ca="1" si="52"/>
        <v>0</v>
      </c>
      <c r="Q203" s="34" t="s">
        <v>365</v>
      </c>
      <c r="R203" s="35">
        <f t="shared" si="53"/>
        <v>0</v>
      </c>
      <c r="S203" s="35">
        <f t="shared" si="54"/>
        <v>221.10409999999999</v>
      </c>
      <c r="T203" s="30">
        <v>113</v>
      </c>
      <c r="U203" s="28">
        <v>108</v>
      </c>
      <c r="V203" s="28"/>
      <c r="W203" s="28"/>
      <c r="X203" s="28"/>
      <c r="Y203" s="28"/>
      <c r="AE203" s="60"/>
      <c r="AF203" s="60"/>
      <c r="AH203" s="27"/>
      <c r="AI203" s="39"/>
      <c r="AJ203" s="39"/>
      <c r="AK203" s="39"/>
      <c r="AL203" s="31"/>
      <c r="AM203" s="27"/>
      <c r="AN203" s="1"/>
    </row>
    <row r="204" spans="1:40" ht="15" x14ac:dyDescent="0.25">
      <c r="A204" s="58">
        <v>3</v>
      </c>
      <c r="B204" s="58">
        <v>3</v>
      </c>
      <c r="C204" s="1" t="s">
        <v>391</v>
      </c>
      <c r="D204" s="30" t="s">
        <v>127</v>
      </c>
      <c r="E204" s="30">
        <v>108</v>
      </c>
      <c r="F204" s="28">
        <v>105</v>
      </c>
      <c r="G204" s="28"/>
      <c r="H204" s="28"/>
      <c r="I204" s="28"/>
      <c r="J204" s="28"/>
      <c r="K204" s="33">
        <f t="shared" si="49"/>
        <v>213</v>
      </c>
      <c r="L204" s="33" t="s">
        <v>812</v>
      </c>
      <c r="M204" s="33" t="s">
        <v>658</v>
      </c>
      <c r="N204" s="40">
        <f t="shared" si="50"/>
        <v>212.9802</v>
      </c>
      <c r="O204" s="33">
        <f t="shared" si="51"/>
        <v>2</v>
      </c>
      <c r="P204" s="33">
        <f t="shared" ca="1" si="52"/>
        <v>0</v>
      </c>
      <c r="Q204" s="34" t="s">
        <v>365</v>
      </c>
      <c r="R204" s="35">
        <f t="shared" si="53"/>
        <v>0</v>
      </c>
      <c r="S204" s="35">
        <f t="shared" si="54"/>
        <v>213.09870000000001</v>
      </c>
      <c r="T204" s="30">
        <v>108</v>
      </c>
      <c r="U204" s="28">
        <v>105</v>
      </c>
      <c r="V204" s="28"/>
      <c r="W204" s="28"/>
      <c r="X204" s="28"/>
      <c r="Y204" s="28"/>
      <c r="AE204" s="60"/>
      <c r="AF204" s="60"/>
      <c r="AH204" s="27"/>
      <c r="AI204" s="39"/>
      <c r="AJ204" s="39"/>
      <c r="AK204" s="39"/>
      <c r="AL204" s="31"/>
      <c r="AM204" s="27"/>
      <c r="AN204" s="1"/>
    </row>
    <row r="205" spans="1:40" ht="15" x14ac:dyDescent="0.25">
      <c r="A205" s="58">
        <v>4</v>
      </c>
      <c r="B205" s="58">
        <v>4</v>
      </c>
      <c r="C205" s="1" t="s">
        <v>393</v>
      </c>
      <c r="D205" s="30" t="s">
        <v>87</v>
      </c>
      <c r="E205" s="30">
        <v>104</v>
      </c>
      <c r="F205" s="28">
        <v>103</v>
      </c>
      <c r="G205" s="28"/>
      <c r="H205" s="28"/>
      <c r="I205" s="28"/>
      <c r="J205" s="28"/>
      <c r="K205" s="33">
        <f t="shared" si="49"/>
        <v>207</v>
      </c>
      <c r="L205" s="33" t="s">
        <v>812</v>
      </c>
      <c r="M205" s="33"/>
      <c r="N205" s="40">
        <f t="shared" si="50"/>
        <v>206.98009999999999</v>
      </c>
      <c r="O205" s="33">
        <f t="shared" si="51"/>
        <v>2</v>
      </c>
      <c r="P205" s="33">
        <f t="shared" ca="1" si="52"/>
        <v>0</v>
      </c>
      <c r="Q205" s="34" t="s">
        <v>365</v>
      </c>
      <c r="R205" s="35">
        <f t="shared" si="53"/>
        <v>0</v>
      </c>
      <c r="S205" s="35">
        <f t="shared" si="54"/>
        <v>207.09440000000001</v>
      </c>
      <c r="T205" s="30">
        <v>104</v>
      </c>
      <c r="U205" s="28">
        <v>103</v>
      </c>
      <c r="V205" s="28"/>
      <c r="W205" s="28"/>
      <c r="X205" s="28"/>
      <c r="Y205" s="28"/>
      <c r="AE205" s="60"/>
      <c r="AF205" s="60"/>
      <c r="AH205" s="27"/>
      <c r="AI205" s="39"/>
      <c r="AJ205" s="39"/>
      <c r="AK205" s="39"/>
      <c r="AL205" s="31"/>
      <c r="AM205" s="27"/>
      <c r="AN205" s="1"/>
    </row>
    <row r="206" spans="1:40" ht="15" x14ac:dyDescent="0.25">
      <c r="A206" s="58">
        <v>5</v>
      </c>
      <c r="B206" s="58">
        <v>5</v>
      </c>
      <c r="C206" s="1" t="s">
        <v>432</v>
      </c>
      <c r="D206" s="30" t="s">
        <v>137</v>
      </c>
      <c r="E206" s="30">
        <v>78</v>
      </c>
      <c r="F206" s="28">
        <v>75</v>
      </c>
      <c r="G206" s="28"/>
      <c r="H206" s="28"/>
      <c r="I206" s="28"/>
      <c r="J206" s="28"/>
      <c r="K206" s="33">
        <f t="shared" si="49"/>
        <v>153</v>
      </c>
      <c r="L206" s="33" t="s">
        <v>812</v>
      </c>
      <c r="M206" s="33"/>
      <c r="N206" s="40">
        <f t="shared" si="50"/>
        <v>152.97999999999999</v>
      </c>
      <c r="O206" s="33">
        <f t="shared" si="51"/>
        <v>2</v>
      </c>
      <c r="P206" s="33">
        <f t="shared" ca="1" si="52"/>
        <v>0</v>
      </c>
      <c r="Q206" s="34" t="s">
        <v>365</v>
      </c>
      <c r="R206" s="35">
        <f t="shared" si="53"/>
        <v>0</v>
      </c>
      <c r="S206" s="35">
        <f t="shared" si="54"/>
        <v>153.06549999999999</v>
      </c>
      <c r="T206" s="30">
        <v>78</v>
      </c>
      <c r="U206" s="28">
        <v>75</v>
      </c>
      <c r="V206" s="28"/>
      <c r="W206" s="28"/>
      <c r="X206" s="28"/>
      <c r="Y206" s="28"/>
      <c r="AE206" s="60"/>
      <c r="AF206" s="60"/>
      <c r="AH206" s="27"/>
      <c r="AI206" s="39"/>
      <c r="AJ206" s="39"/>
      <c r="AK206" s="39"/>
      <c r="AL206" s="31"/>
      <c r="AM206" s="27"/>
      <c r="AN206" s="1"/>
    </row>
    <row r="207" spans="1:40" ht="15" x14ac:dyDescent="0.25">
      <c r="A207" s="58">
        <v>6</v>
      </c>
      <c r="B207" s="58">
        <v>6</v>
      </c>
      <c r="C207" s="1" t="s">
        <v>435</v>
      </c>
      <c r="D207" s="30" t="s">
        <v>71</v>
      </c>
      <c r="E207" s="30">
        <v>75</v>
      </c>
      <c r="F207" s="28">
        <v>72</v>
      </c>
      <c r="G207" s="28"/>
      <c r="H207" s="28"/>
      <c r="I207" s="28"/>
      <c r="J207" s="28"/>
      <c r="K207" s="33">
        <f t="shared" si="49"/>
        <v>147</v>
      </c>
      <c r="L207" s="33" t="s">
        <v>812</v>
      </c>
      <c r="M207" s="33"/>
      <c r="N207" s="40">
        <f t="shared" si="50"/>
        <v>146.97989999999999</v>
      </c>
      <c r="O207" s="33">
        <f t="shared" si="51"/>
        <v>2</v>
      </c>
      <c r="P207" s="33">
        <f t="shared" ca="1" si="52"/>
        <v>0</v>
      </c>
      <c r="Q207" s="34" t="s">
        <v>365</v>
      </c>
      <c r="R207" s="35">
        <f t="shared" si="53"/>
        <v>0</v>
      </c>
      <c r="S207" s="35">
        <f t="shared" si="54"/>
        <v>147.06209999999999</v>
      </c>
      <c r="T207" s="30">
        <v>75</v>
      </c>
      <c r="U207" s="28">
        <v>72</v>
      </c>
      <c r="V207" s="28"/>
      <c r="W207" s="28"/>
      <c r="X207" s="28"/>
      <c r="Y207" s="28"/>
      <c r="AE207" s="60"/>
      <c r="AF207" s="60"/>
      <c r="AH207" s="27"/>
      <c r="AI207" s="39"/>
      <c r="AJ207" s="39"/>
      <c r="AK207" s="39"/>
      <c r="AL207" s="31"/>
      <c r="AM207" s="27"/>
      <c r="AN207" s="1"/>
    </row>
    <row r="208" spans="1:40" ht="15" x14ac:dyDescent="0.25">
      <c r="A208" s="58">
        <v>7</v>
      </c>
      <c r="B208" s="58">
        <v>7</v>
      </c>
      <c r="C208" s="1" t="s">
        <v>433</v>
      </c>
      <c r="D208" s="30" t="s">
        <v>46</v>
      </c>
      <c r="E208" s="30"/>
      <c r="F208" s="28">
        <v>74</v>
      </c>
      <c r="G208" s="28"/>
      <c r="H208" s="28"/>
      <c r="I208" s="28"/>
      <c r="J208" s="28"/>
      <c r="K208" s="33">
        <f t="shared" si="49"/>
        <v>74</v>
      </c>
      <c r="L208" s="33" t="s">
        <v>812</v>
      </c>
      <c r="M208" s="33"/>
      <c r="N208" s="40">
        <f t="shared" si="50"/>
        <v>73.979799999999997</v>
      </c>
      <c r="O208" s="33">
        <f t="shared" si="51"/>
        <v>1</v>
      </c>
      <c r="P208" s="33" t="str">
        <f t="shared" ca="1" si="52"/>
        <v>Y</v>
      </c>
      <c r="Q208" s="34" t="s">
        <v>365</v>
      </c>
      <c r="R208" s="35">
        <f t="shared" si="53"/>
        <v>0</v>
      </c>
      <c r="S208" s="35">
        <f t="shared" si="54"/>
        <v>73.987200000000001</v>
      </c>
      <c r="T208" s="30"/>
      <c r="U208" s="28">
        <v>74</v>
      </c>
      <c r="V208" s="28"/>
      <c r="W208" s="28"/>
      <c r="X208" s="28"/>
      <c r="Y208" s="28"/>
      <c r="AE208" s="60"/>
      <c r="AF208" s="60"/>
      <c r="AH208" s="27"/>
      <c r="AI208" s="39"/>
      <c r="AJ208" s="39"/>
      <c r="AK208" s="39"/>
      <c r="AL208" s="31"/>
      <c r="AM208" s="27"/>
      <c r="AN208" s="1"/>
    </row>
    <row r="209" spans="1:38" s="27" customFormat="1" ht="3" customHeight="1" x14ac:dyDescent="0.2">
      <c r="A209" s="2"/>
      <c r="B209" s="2"/>
      <c r="C209" s="2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40"/>
      <c r="O209" s="28"/>
      <c r="P209" s="28"/>
      <c r="R209" s="59"/>
      <c r="S209" s="61"/>
      <c r="T209" s="28"/>
      <c r="U209" s="28"/>
      <c r="V209" s="28"/>
      <c r="W209" s="28"/>
      <c r="X209" s="28"/>
      <c r="Y209" s="28"/>
      <c r="AE209" s="55"/>
      <c r="AF209" s="55"/>
      <c r="AI209" s="39"/>
      <c r="AJ209" s="39"/>
      <c r="AK209" s="39"/>
      <c r="AL209" s="49"/>
    </row>
    <row r="210" spans="1:38" x14ac:dyDescent="0.2">
      <c r="J210" s="28"/>
      <c r="K210" s="28"/>
      <c r="L210" s="28"/>
      <c r="M210" s="28"/>
      <c r="N210" s="28"/>
      <c r="O210" s="28"/>
      <c r="P210" s="28"/>
      <c r="R210" s="62"/>
      <c r="S210" s="28"/>
      <c r="AH210" s="27"/>
      <c r="AI210" s="27"/>
    </row>
    <row r="211" spans="1:38" x14ac:dyDescent="0.2">
      <c r="J211" s="28"/>
      <c r="K211" s="28"/>
      <c r="L211" s="28"/>
      <c r="M211" s="28"/>
      <c r="N211" s="28"/>
      <c r="O211" s="28"/>
      <c r="P211" s="28"/>
      <c r="R211" s="62"/>
      <c r="S211" s="28"/>
      <c r="AH211" s="27"/>
      <c r="AI211" s="27"/>
    </row>
    <row r="212" spans="1:38" x14ac:dyDescent="0.2">
      <c r="J212" s="28"/>
      <c r="K212" s="28"/>
      <c r="L212" s="28"/>
      <c r="M212" s="28"/>
      <c r="N212" s="28"/>
      <c r="O212" s="28"/>
      <c r="P212" s="28"/>
      <c r="R212" s="62"/>
      <c r="S212" s="28"/>
      <c r="AH212" s="27"/>
      <c r="AI212" s="27"/>
    </row>
    <row r="213" spans="1:38" x14ac:dyDescent="0.2">
      <c r="J213" s="28"/>
      <c r="K213" s="28"/>
      <c r="L213" s="28"/>
      <c r="M213" s="28"/>
      <c r="N213" s="28"/>
      <c r="O213" s="28"/>
      <c r="P213" s="28"/>
      <c r="R213" s="62"/>
      <c r="S213" s="28"/>
      <c r="AH213" s="27"/>
      <c r="AI213" s="27"/>
    </row>
    <row r="214" spans="1:38" x14ac:dyDescent="0.2">
      <c r="J214" s="28"/>
      <c r="K214" s="28"/>
      <c r="L214" s="28"/>
      <c r="M214" s="28"/>
      <c r="N214" s="28"/>
      <c r="O214" s="28"/>
      <c r="P214" s="28"/>
      <c r="R214" s="62"/>
      <c r="S214" s="28"/>
    </row>
    <row r="215" spans="1:38" x14ac:dyDescent="0.2">
      <c r="J215" s="28"/>
      <c r="K215" s="28"/>
      <c r="L215" s="28"/>
      <c r="M215" s="28"/>
      <c r="N215" s="28"/>
      <c r="O215" s="28"/>
      <c r="P215" s="28"/>
      <c r="R215" s="62"/>
      <c r="S215" s="28"/>
    </row>
    <row r="216" spans="1:38" x14ac:dyDescent="0.2">
      <c r="J216" s="28"/>
      <c r="K216" s="28"/>
      <c r="L216" s="28"/>
      <c r="M216" s="28"/>
      <c r="N216" s="28"/>
      <c r="O216" s="28"/>
      <c r="P216" s="28"/>
      <c r="R216" s="62"/>
      <c r="S216" s="28"/>
    </row>
    <row r="217" spans="1:38" x14ac:dyDescent="0.2">
      <c r="J217" s="28"/>
      <c r="K217" s="28"/>
      <c r="L217" s="28"/>
      <c r="M217" s="28"/>
      <c r="N217" s="28"/>
      <c r="O217" s="28"/>
      <c r="P217" s="28"/>
      <c r="R217" s="62"/>
      <c r="S217" s="28"/>
    </row>
    <row r="218" spans="1:38" x14ac:dyDescent="0.2">
      <c r="J218" s="28"/>
      <c r="K218" s="28"/>
      <c r="L218" s="28"/>
      <c r="M218" s="28"/>
      <c r="N218" s="28"/>
      <c r="O218" s="28"/>
      <c r="P218" s="28"/>
      <c r="R218" s="62"/>
      <c r="S218" s="28"/>
    </row>
    <row r="219" spans="1:38" x14ac:dyDescent="0.2">
      <c r="J219" s="28"/>
      <c r="K219" s="28"/>
      <c r="L219" s="28"/>
      <c r="M219" s="28"/>
      <c r="N219" s="28"/>
      <c r="O219" s="28"/>
      <c r="P219" s="28"/>
      <c r="R219" s="62"/>
      <c r="S219" s="28"/>
    </row>
    <row r="220" spans="1:38" x14ac:dyDescent="0.2">
      <c r="J220" s="28"/>
      <c r="K220" s="28"/>
      <c r="L220" s="28"/>
      <c r="M220" s="28"/>
      <c r="N220" s="28"/>
      <c r="O220" s="28"/>
      <c r="P220" s="28"/>
      <c r="R220" s="62"/>
      <c r="S220" s="28"/>
    </row>
    <row r="221" spans="1:38" x14ac:dyDescent="0.2">
      <c r="J221" s="28"/>
      <c r="K221" s="28"/>
      <c r="L221" s="28"/>
      <c r="M221" s="28"/>
      <c r="N221" s="28"/>
      <c r="O221" s="28"/>
      <c r="P221" s="28"/>
      <c r="R221" s="62"/>
      <c r="S221" s="28"/>
    </row>
    <row r="222" spans="1:38" x14ac:dyDescent="0.2">
      <c r="J222" s="28"/>
      <c r="K222" s="28"/>
      <c r="L222" s="28"/>
      <c r="M222" s="28"/>
      <c r="N222" s="28"/>
      <c r="O222" s="28"/>
      <c r="P222" s="28"/>
      <c r="R222" s="62"/>
      <c r="S222" s="28"/>
    </row>
    <row r="223" spans="1:38" x14ac:dyDescent="0.2">
      <c r="J223" s="28"/>
      <c r="K223" s="28"/>
      <c r="L223" s="28"/>
      <c r="M223" s="28"/>
      <c r="N223" s="28"/>
      <c r="O223" s="28"/>
      <c r="P223" s="28"/>
      <c r="R223" s="62"/>
      <c r="S223" s="28"/>
    </row>
    <row r="224" spans="1:38" x14ac:dyDescent="0.2">
      <c r="J224" s="28"/>
      <c r="K224" s="28"/>
      <c r="L224" s="28"/>
      <c r="M224" s="28"/>
      <c r="N224" s="28"/>
      <c r="O224" s="28"/>
      <c r="P224" s="28"/>
      <c r="R224" s="62"/>
      <c r="S224" s="28"/>
    </row>
    <row r="225" spans="10:19" x14ac:dyDescent="0.2">
      <c r="J225" s="28"/>
      <c r="K225" s="28"/>
      <c r="L225" s="28"/>
      <c r="M225" s="28"/>
      <c r="N225" s="28"/>
      <c r="O225" s="28"/>
      <c r="P225" s="28"/>
      <c r="R225" s="62"/>
      <c r="S225" s="28"/>
    </row>
    <row r="226" spans="10:19" x14ac:dyDescent="0.2">
      <c r="J226" s="28"/>
      <c r="K226" s="28"/>
      <c r="L226" s="28"/>
      <c r="M226" s="28"/>
      <c r="N226" s="28"/>
      <c r="O226" s="28"/>
      <c r="P226" s="28"/>
      <c r="R226" s="62"/>
      <c r="S226" s="28"/>
    </row>
    <row r="227" spans="10:19" x14ac:dyDescent="0.2">
      <c r="J227" s="28"/>
      <c r="K227" s="28"/>
      <c r="L227" s="28"/>
      <c r="M227" s="28"/>
      <c r="N227" s="28"/>
      <c r="O227" s="28"/>
      <c r="P227" s="28"/>
      <c r="R227" s="62"/>
      <c r="S227" s="28"/>
    </row>
    <row r="228" spans="10:19" x14ac:dyDescent="0.2">
      <c r="J228" s="28"/>
      <c r="K228" s="28"/>
      <c r="L228" s="28"/>
      <c r="M228" s="28"/>
      <c r="N228" s="28"/>
      <c r="O228" s="28"/>
      <c r="P228" s="28"/>
      <c r="R228" s="62"/>
      <c r="S228" s="28"/>
    </row>
    <row r="229" spans="10:19" x14ac:dyDescent="0.2">
      <c r="J229" s="28"/>
      <c r="K229" s="28"/>
      <c r="L229" s="28"/>
      <c r="M229" s="28"/>
      <c r="N229" s="28"/>
      <c r="O229" s="28"/>
      <c r="P229" s="28"/>
      <c r="R229" s="62"/>
      <c r="S229" s="28"/>
    </row>
    <row r="230" spans="10:19" x14ac:dyDescent="0.2">
      <c r="J230" s="28"/>
      <c r="K230" s="28"/>
      <c r="L230" s="28"/>
      <c r="M230" s="28"/>
      <c r="N230" s="28"/>
      <c r="O230" s="28"/>
      <c r="P230" s="28"/>
      <c r="R230" s="62"/>
      <c r="S230" s="28"/>
    </row>
    <row r="231" spans="10:19" x14ac:dyDescent="0.2">
      <c r="J231" s="28"/>
      <c r="K231" s="28"/>
      <c r="L231" s="28"/>
      <c r="M231" s="28"/>
      <c r="N231" s="28"/>
      <c r="O231" s="28"/>
      <c r="P231" s="28"/>
      <c r="R231" s="62"/>
      <c r="S231" s="28"/>
    </row>
    <row r="232" spans="10:19" x14ac:dyDescent="0.2">
      <c r="J232" s="28"/>
      <c r="K232" s="28"/>
      <c r="L232" s="28"/>
      <c r="M232" s="28"/>
      <c r="N232" s="28"/>
      <c r="O232" s="28"/>
      <c r="P232" s="28"/>
      <c r="R232" s="62"/>
      <c r="S232" s="28"/>
    </row>
    <row r="233" spans="10:19" x14ac:dyDescent="0.2">
      <c r="J233" s="28"/>
      <c r="K233" s="28"/>
      <c r="L233" s="28"/>
      <c r="M233" s="28"/>
      <c r="N233" s="28"/>
      <c r="O233" s="28"/>
      <c r="P233" s="28"/>
      <c r="R233" s="62"/>
      <c r="S233" s="28"/>
    </row>
    <row r="234" spans="10:19" x14ac:dyDescent="0.2">
      <c r="J234" s="28"/>
      <c r="K234" s="28"/>
      <c r="L234" s="28"/>
      <c r="M234" s="28"/>
      <c r="N234" s="28"/>
      <c r="O234" s="28"/>
      <c r="P234" s="28"/>
      <c r="R234" s="62"/>
      <c r="S234" s="28"/>
    </row>
    <row r="235" spans="10:19" x14ac:dyDescent="0.2">
      <c r="J235" s="28"/>
      <c r="K235" s="28"/>
      <c r="L235" s="28"/>
      <c r="M235" s="28"/>
      <c r="N235" s="28"/>
      <c r="O235" s="28"/>
      <c r="P235" s="28"/>
      <c r="R235" s="62"/>
      <c r="S235" s="28"/>
    </row>
    <row r="236" spans="10:19" x14ac:dyDescent="0.2">
      <c r="J236" s="28"/>
      <c r="K236" s="28"/>
      <c r="L236" s="28"/>
      <c r="M236" s="28"/>
      <c r="N236" s="28"/>
      <c r="O236" s="28"/>
      <c r="P236" s="28"/>
      <c r="R236" s="62"/>
      <c r="S236" s="28"/>
    </row>
    <row r="237" spans="10:19" x14ac:dyDescent="0.2">
      <c r="J237" s="28"/>
      <c r="K237" s="28"/>
      <c r="L237" s="28"/>
      <c r="M237" s="28"/>
      <c r="N237" s="28"/>
      <c r="O237" s="28"/>
      <c r="P237" s="28"/>
      <c r="R237" s="62"/>
      <c r="S237" s="28"/>
    </row>
    <row r="238" spans="10:19" x14ac:dyDescent="0.2">
      <c r="J238" s="28"/>
      <c r="K238" s="28"/>
      <c r="L238" s="28"/>
      <c r="M238" s="28"/>
      <c r="N238" s="28"/>
      <c r="O238" s="28"/>
      <c r="P238" s="28"/>
      <c r="R238" s="62"/>
      <c r="S238" s="28"/>
    </row>
    <row r="239" spans="10:19" x14ac:dyDescent="0.2">
      <c r="J239" s="28"/>
      <c r="K239" s="28"/>
      <c r="L239" s="28"/>
      <c r="M239" s="28"/>
      <c r="N239" s="28"/>
      <c r="O239" s="28"/>
      <c r="P239" s="28"/>
      <c r="R239" s="62"/>
      <c r="S239" s="28"/>
    </row>
    <row r="240" spans="10:19" x14ac:dyDescent="0.2">
      <c r="J240" s="28"/>
      <c r="K240" s="28"/>
      <c r="L240" s="28"/>
      <c r="M240" s="28"/>
      <c r="N240" s="28"/>
      <c r="O240" s="28"/>
      <c r="P240" s="28"/>
      <c r="R240" s="62"/>
      <c r="S240" s="28"/>
    </row>
    <row r="241" spans="10:19" x14ac:dyDescent="0.2">
      <c r="J241" s="28"/>
      <c r="K241" s="28"/>
      <c r="L241" s="28"/>
      <c r="M241" s="28"/>
      <c r="N241" s="28"/>
      <c r="O241" s="28"/>
      <c r="P241" s="28"/>
      <c r="R241" s="62"/>
      <c r="S241" s="28"/>
    </row>
    <row r="242" spans="10:19" x14ac:dyDescent="0.2">
      <c r="J242" s="28"/>
      <c r="K242" s="28"/>
      <c r="L242" s="28"/>
      <c r="M242" s="28"/>
      <c r="N242" s="28"/>
      <c r="O242" s="28"/>
      <c r="P242" s="28"/>
      <c r="R242" s="62"/>
      <c r="S242" s="28"/>
    </row>
    <row r="243" spans="10:19" x14ac:dyDescent="0.2">
      <c r="J243" s="28"/>
      <c r="K243" s="28"/>
      <c r="L243" s="28"/>
      <c r="M243" s="28"/>
      <c r="N243" s="28"/>
      <c r="O243" s="28"/>
      <c r="P243" s="28"/>
      <c r="R243" s="62"/>
      <c r="S243" s="28"/>
    </row>
    <row r="244" spans="10:19" x14ac:dyDescent="0.2">
      <c r="J244" s="28"/>
      <c r="K244" s="28"/>
      <c r="L244" s="28"/>
      <c r="M244" s="28"/>
      <c r="N244" s="28"/>
      <c r="O244" s="28"/>
      <c r="P244" s="28"/>
      <c r="R244" s="62"/>
      <c r="S244" s="28"/>
    </row>
    <row r="245" spans="10:19" x14ac:dyDescent="0.2">
      <c r="J245" s="28"/>
      <c r="K245" s="28"/>
      <c r="L245" s="28"/>
      <c r="M245" s="28"/>
      <c r="N245" s="28"/>
      <c r="O245" s="28"/>
      <c r="P245" s="28"/>
      <c r="R245" s="62"/>
      <c r="S245" s="28"/>
    </row>
    <row r="246" spans="10:19" x14ac:dyDescent="0.2">
      <c r="J246" s="28"/>
      <c r="K246" s="28"/>
      <c r="L246" s="28"/>
      <c r="M246" s="28"/>
      <c r="N246" s="28"/>
      <c r="O246" s="28"/>
      <c r="P246" s="28"/>
      <c r="R246" s="62"/>
      <c r="S246" s="28"/>
    </row>
    <row r="247" spans="10:19" x14ac:dyDescent="0.2">
      <c r="J247" s="28"/>
      <c r="K247" s="28"/>
      <c r="L247" s="28"/>
      <c r="M247" s="28"/>
      <c r="N247" s="28"/>
      <c r="O247" s="28"/>
      <c r="P247" s="28"/>
      <c r="R247" s="62"/>
      <c r="S247" s="28"/>
    </row>
    <row r="248" spans="10:19" x14ac:dyDescent="0.2">
      <c r="J248" s="28"/>
      <c r="K248" s="28"/>
      <c r="L248" s="28"/>
      <c r="M248" s="28"/>
      <c r="N248" s="28"/>
      <c r="O248" s="28"/>
      <c r="P248" s="28"/>
      <c r="R248" s="62"/>
      <c r="S248" s="28"/>
    </row>
    <row r="249" spans="10:19" x14ac:dyDescent="0.2">
      <c r="J249" s="28"/>
      <c r="K249" s="28"/>
      <c r="L249" s="28"/>
      <c r="M249" s="28"/>
      <c r="N249" s="28"/>
      <c r="O249" s="28"/>
      <c r="P249" s="28"/>
      <c r="R249" s="62"/>
      <c r="S249" s="28"/>
    </row>
    <row r="250" spans="10:19" x14ac:dyDescent="0.2">
      <c r="J250" s="28"/>
      <c r="K250" s="28"/>
      <c r="L250" s="28"/>
      <c r="M250" s="28"/>
      <c r="N250" s="28"/>
      <c r="O250" s="28"/>
      <c r="P250" s="28"/>
      <c r="R250" s="62"/>
      <c r="S250" s="28"/>
    </row>
    <row r="251" spans="10:19" x14ac:dyDescent="0.2">
      <c r="J251" s="28"/>
      <c r="K251" s="28"/>
      <c r="L251" s="28"/>
      <c r="M251" s="28"/>
      <c r="N251" s="28"/>
      <c r="O251" s="28"/>
      <c r="P251" s="28"/>
      <c r="R251" s="62"/>
      <c r="S251" s="28"/>
    </row>
    <row r="252" spans="10:19" x14ac:dyDescent="0.2">
      <c r="J252" s="28"/>
      <c r="K252" s="28"/>
      <c r="L252" s="28"/>
      <c r="M252" s="28"/>
      <c r="N252" s="28"/>
      <c r="O252" s="28"/>
      <c r="P252" s="28"/>
      <c r="R252" s="62"/>
      <c r="S252" s="28"/>
    </row>
    <row r="253" spans="10:19" x14ac:dyDescent="0.2">
      <c r="J253" s="28"/>
      <c r="K253" s="28"/>
      <c r="L253" s="28"/>
      <c r="M253" s="28"/>
      <c r="N253" s="28"/>
      <c r="O253" s="28"/>
      <c r="P253" s="28"/>
      <c r="R253" s="62"/>
      <c r="S253" s="28"/>
    </row>
    <row r="254" spans="10:19" x14ac:dyDescent="0.2">
      <c r="J254" s="28"/>
      <c r="K254" s="28"/>
      <c r="L254" s="28"/>
      <c r="M254" s="28"/>
      <c r="N254" s="28"/>
      <c r="O254" s="28"/>
      <c r="P254" s="28"/>
      <c r="R254" s="62"/>
      <c r="S254" s="28"/>
    </row>
    <row r="255" spans="10:19" x14ac:dyDescent="0.2">
      <c r="J255" s="28"/>
      <c r="K255" s="28"/>
      <c r="L255" s="28"/>
      <c r="M255" s="28"/>
      <c r="N255" s="28"/>
      <c r="O255" s="28"/>
      <c r="P255" s="28"/>
      <c r="R255" s="62"/>
      <c r="S255" s="28"/>
    </row>
    <row r="256" spans="10:19" x14ac:dyDescent="0.2">
      <c r="J256" s="28"/>
      <c r="K256" s="28"/>
      <c r="L256" s="28"/>
      <c r="M256" s="28"/>
      <c r="N256" s="28"/>
      <c r="O256" s="28"/>
      <c r="P256" s="28"/>
      <c r="R256" s="62"/>
      <c r="S256" s="28"/>
    </row>
    <row r="257" spans="10:19" x14ac:dyDescent="0.2">
      <c r="J257" s="28"/>
      <c r="K257" s="28"/>
      <c r="L257" s="28"/>
      <c r="M257" s="28"/>
      <c r="N257" s="28"/>
      <c r="O257" s="28"/>
      <c r="P257" s="28"/>
      <c r="R257" s="62"/>
      <c r="S257" s="28"/>
    </row>
    <row r="258" spans="10:19" x14ac:dyDescent="0.2">
      <c r="J258" s="28"/>
      <c r="K258" s="28"/>
      <c r="L258" s="28"/>
      <c r="M258" s="28"/>
      <c r="N258" s="28"/>
      <c r="O258" s="28"/>
      <c r="P258" s="28"/>
      <c r="R258" s="62"/>
      <c r="S258" s="28"/>
    </row>
    <row r="259" spans="10:19" x14ac:dyDescent="0.2">
      <c r="J259" s="28"/>
      <c r="K259" s="28"/>
      <c r="L259" s="28"/>
      <c r="M259" s="28"/>
      <c r="N259" s="28"/>
      <c r="O259" s="28"/>
      <c r="P259" s="28"/>
      <c r="R259" s="62"/>
      <c r="S259" s="28"/>
    </row>
    <row r="260" spans="10:19" x14ac:dyDescent="0.2">
      <c r="J260" s="28"/>
      <c r="K260" s="28"/>
      <c r="L260" s="28"/>
      <c r="M260" s="28"/>
      <c r="N260" s="28"/>
      <c r="O260" s="28"/>
      <c r="P260" s="28"/>
      <c r="R260" s="62"/>
      <c r="S260" s="28"/>
    </row>
    <row r="261" spans="10:19" x14ac:dyDescent="0.2">
      <c r="J261" s="28"/>
      <c r="K261" s="28"/>
      <c r="L261" s="28"/>
      <c r="M261" s="28"/>
      <c r="N261" s="28"/>
      <c r="O261" s="28"/>
      <c r="P261" s="28"/>
      <c r="R261" s="62"/>
      <c r="S261" s="28"/>
    </row>
    <row r="262" spans="10:19" x14ac:dyDescent="0.2">
      <c r="J262" s="28"/>
      <c r="K262" s="28"/>
      <c r="L262" s="28"/>
      <c r="M262" s="28"/>
      <c r="N262" s="28"/>
      <c r="O262" s="28"/>
      <c r="P262" s="28"/>
      <c r="R262" s="62"/>
      <c r="S262" s="28"/>
    </row>
    <row r="263" spans="10:19" x14ac:dyDescent="0.2">
      <c r="J263" s="28"/>
      <c r="K263" s="28"/>
      <c r="L263" s="28"/>
      <c r="M263" s="28"/>
      <c r="N263" s="28"/>
      <c r="O263" s="28"/>
      <c r="P263" s="28"/>
      <c r="R263" s="62"/>
      <c r="S263" s="28"/>
    </row>
    <row r="264" spans="10:19" x14ac:dyDescent="0.2">
      <c r="J264" s="28"/>
      <c r="K264" s="28"/>
      <c r="L264" s="28"/>
      <c r="M264" s="28"/>
      <c r="N264" s="28"/>
      <c r="O264" s="28"/>
      <c r="P264" s="28"/>
      <c r="R264" s="62"/>
      <c r="S264" s="28"/>
    </row>
    <row r="265" spans="10:19" x14ac:dyDescent="0.2">
      <c r="J265" s="28"/>
      <c r="K265" s="28"/>
      <c r="L265" s="28"/>
      <c r="M265" s="28"/>
      <c r="N265" s="28"/>
      <c r="O265" s="28"/>
      <c r="P265" s="28"/>
      <c r="R265" s="62"/>
      <c r="S265" s="28"/>
    </row>
    <row r="266" spans="10:19" x14ac:dyDescent="0.2">
      <c r="J266" s="28"/>
      <c r="K266" s="28"/>
      <c r="L266" s="28"/>
      <c r="M266" s="28"/>
      <c r="N266" s="28"/>
      <c r="O266" s="28"/>
      <c r="P266" s="28"/>
      <c r="R266" s="62"/>
      <c r="S266" s="28"/>
    </row>
    <row r="267" spans="10:19" x14ac:dyDescent="0.2">
      <c r="J267" s="28"/>
      <c r="K267" s="28"/>
      <c r="L267" s="28"/>
      <c r="M267" s="28"/>
      <c r="N267" s="28"/>
      <c r="O267" s="28"/>
      <c r="P267" s="28"/>
      <c r="R267" s="62"/>
      <c r="S267" s="28"/>
    </row>
    <row r="268" spans="10:19" x14ac:dyDescent="0.2">
      <c r="J268" s="28"/>
      <c r="K268" s="28"/>
      <c r="L268" s="28"/>
      <c r="M268" s="28"/>
      <c r="N268" s="28"/>
      <c r="O268" s="28"/>
      <c r="P268" s="28"/>
      <c r="R268" s="62"/>
      <c r="S268" s="28"/>
    </row>
    <row r="269" spans="10:19" x14ac:dyDescent="0.2">
      <c r="J269" s="28"/>
      <c r="K269" s="28"/>
      <c r="L269" s="28"/>
      <c r="M269" s="28"/>
      <c r="N269" s="28"/>
      <c r="O269" s="28"/>
      <c r="P269" s="28"/>
      <c r="R269" s="62"/>
      <c r="S269" s="28"/>
    </row>
    <row r="270" spans="10:19" x14ac:dyDescent="0.2">
      <c r="J270" s="28"/>
      <c r="K270" s="28"/>
      <c r="L270" s="28"/>
      <c r="M270" s="28"/>
      <c r="N270" s="28"/>
      <c r="O270" s="28"/>
      <c r="P270" s="28"/>
      <c r="R270" s="62"/>
      <c r="S270" s="28"/>
    </row>
    <row r="271" spans="10:19" x14ac:dyDescent="0.2">
      <c r="J271" s="28"/>
      <c r="K271" s="28"/>
      <c r="L271" s="28"/>
      <c r="M271" s="28"/>
      <c r="N271" s="28"/>
      <c r="O271" s="28"/>
      <c r="P271" s="28"/>
      <c r="R271" s="62"/>
      <c r="S271" s="28"/>
    </row>
    <row r="272" spans="10:19" x14ac:dyDescent="0.2">
      <c r="J272" s="28"/>
      <c r="K272" s="28"/>
      <c r="L272" s="28"/>
      <c r="M272" s="28"/>
      <c r="N272" s="28"/>
      <c r="O272" s="28"/>
      <c r="P272" s="28"/>
      <c r="R272" s="62"/>
      <c r="S272" s="28"/>
    </row>
    <row r="273" spans="10:19" x14ac:dyDescent="0.2">
      <c r="J273" s="28"/>
      <c r="K273" s="28"/>
      <c r="L273" s="28"/>
      <c r="M273" s="28"/>
      <c r="N273" s="28"/>
      <c r="O273" s="28"/>
      <c r="P273" s="28"/>
      <c r="R273" s="62"/>
      <c r="S273" s="28"/>
    </row>
    <row r="274" spans="10:19" x14ac:dyDescent="0.2">
      <c r="J274" s="28"/>
      <c r="K274" s="28"/>
      <c r="L274" s="28"/>
      <c r="M274" s="28"/>
      <c r="N274" s="28"/>
      <c r="O274" s="28"/>
      <c r="P274" s="28"/>
      <c r="R274" s="62"/>
      <c r="S274" s="28"/>
    </row>
    <row r="275" spans="10:19" x14ac:dyDescent="0.2">
      <c r="J275" s="28"/>
      <c r="K275" s="28"/>
      <c r="L275" s="28"/>
      <c r="M275" s="28"/>
      <c r="N275" s="28"/>
      <c r="O275" s="28"/>
      <c r="P275" s="28"/>
      <c r="R275" s="62"/>
      <c r="S275" s="28"/>
    </row>
    <row r="276" spans="10:19" x14ac:dyDescent="0.2">
      <c r="J276" s="28"/>
      <c r="K276" s="28"/>
      <c r="L276" s="28"/>
      <c r="M276" s="28"/>
      <c r="N276" s="28"/>
      <c r="O276" s="28"/>
      <c r="P276" s="28"/>
      <c r="R276" s="62"/>
      <c r="S276" s="28"/>
    </row>
    <row r="277" spans="10:19" x14ac:dyDescent="0.2">
      <c r="J277" s="28"/>
      <c r="K277" s="28"/>
      <c r="L277" s="28"/>
      <c r="M277" s="28"/>
      <c r="N277" s="28"/>
      <c r="O277" s="28"/>
      <c r="P277" s="28"/>
      <c r="R277" s="62"/>
      <c r="S277" s="28"/>
    </row>
    <row r="278" spans="10:19" x14ac:dyDescent="0.2">
      <c r="J278" s="28"/>
      <c r="K278" s="28"/>
      <c r="L278" s="28"/>
      <c r="M278" s="28"/>
      <c r="N278" s="28"/>
      <c r="O278" s="28"/>
      <c r="P278" s="28"/>
      <c r="R278" s="62"/>
      <c r="S278" s="28"/>
    </row>
    <row r="279" spans="10:19" x14ac:dyDescent="0.2">
      <c r="J279" s="28"/>
      <c r="K279" s="28"/>
      <c r="L279" s="28"/>
      <c r="M279" s="28"/>
      <c r="N279" s="28"/>
      <c r="O279" s="28"/>
      <c r="P279" s="28"/>
      <c r="R279" s="62"/>
      <c r="S279" s="28"/>
    </row>
    <row r="280" spans="10:19" x14ac:dyDescent="0.2">
      <c r="J280" s="28"/>
      <c r="K280" s="28"/>
      <c r="L280" s="28"/>
      <c r="M280" s="28"/>
      <c r="N280" s="28"/>
      <c r="O280" s="28"/>
      <c r="P280" s="28"/>
      <c r="R280" s="62"/>
      <c r="S280" s="28"/>
    </row>
    <row r="281" spans="10:19" x14ac:dyDescent="0.2">
      <c r="J281" s="28"/>
      <c r="K281" s="28"/>
      <c r="L281" s="28"/>
      <c r="M281" s="28"/>
      <c r="N281" s="28"/>
      <c r="O281" s="28"/>
      <c r="P281" s="28"/>
      <c r="R281" s="62"/>
      <c r="S281" s="28"/>
    </row>
    <row r="282" spans="10:19" x14ac:dyDescent="0.2">
      <c r="J282" s="28"/>
      <c r="K282" s="28"/>
      <c r="L282" s="28"/>
      <c r="M282" s="28"/>
      <c r="N282" s="28"/>
      <c r="O282" s="28"/>
      <c r="P282" s="28"/>
      <c r="R282" s="62"/>
      <c r="S282" s="28"/>
    </row>
    <row r="283" spans="10:19" x14ac:dyDescent="0.2">
      <c r="J283" s="28"/>
      <c r="K283" s="28"/>
      <c r="L283" s="28"/>
      <c r="M283" s="28"/>
      <c r="N283" s="28"/>
      <c r="O283" s="28"/>
      <c r="P283" s="28"/>
      <c r="R283" s="62"/>
      <c r="S283" s="28"/>
    </row>
    <row r="284" spans="10:19" x14ac:dyDescent="0.2">
      <c r="J284" s="28"/>
      <c r="K284" s="28"/>
      <c r="L284" s="28"/>
      <c r="M284" s="28"/>
      <c r="N284" s="28"/>
      <c r="O284" s="28"/>
      <c r="P284" s="28"/>
      <c r="R284" s="62"/>
      <c r="S284" s="28"/>
    </row>
    <row r="285" spans="10:19" x14ac:dyDescent="0.2">
      <c r="J285" s="28"/>
      <c r="K285" s="28"/>
      <c r="L285" s="28"/>
      <c r="M285" s="28"/>
      <c r="N285" s="28"/>
      <c r="O285" s="28"/>
      <c r="P285" s="28"/>
      <c r="R285" s="62"/>
      <c r="S285" s="28"/>
    </row>
    <row r="286" spans="10:19" x14ac:dyDescent="0.2">
      <c r="J286" s="28"/>
      <c r="K286" s="28"/>
      <c r="L286" s="28"/>
      <c r="M286" s="28"/>
      <c r="N286" s="28"/>
      <c r="O286" s="28"/>
      <c r="P286" s="28"/>
      <c r="R286" s="62"/>
      <c r="S286" s="28"/>
    </row>
    <row r="287" spans="10:19" x14ac:dyDescent="0.2">
      <c r="J287" s="28"/>
      <c r="K287" s="28"/>
      <c r="L287" s="28"/>
      <c r="M287" s="28"/>
      <c r="N287" s="28"/>
      <c r="O287" s="28"/>
      <c r="P287" s="28"/>
      <c r="R287" s="62"/>
      <c r="S287" s="28"/>
    </row>
    <row r="288" spans="10:19" x14ac:dyDescent="0.2">
      <c r="J288" s="28"/>
      <c r="K288" s="28"/>
      <c r="L288" s="28"/>
      <c r="M288" s="28"/>
      <c r="N288" s="28"/>
      <c r="O288" s="28"/>
      <c r="P288" s="28"/>
      <c r="R288" s="62"/>
      <c r="S288" s="28"/>
    </row>
    <row r="289" spans="10:19" x14ac:dyDescent="0.2">
      <c r="J289" s="28"/>
      <c r="K289" s="28"/>
      <c r="L289" s="28"/>
      <c r="M289" s="28"/>
      <c r="N289" s="28"/>
      <c r="O289" s="28"/>
      <c r="P289" s="28"/>
      <c r="R289" s="62"/>
      <c r="S289" s="28"/>
    </row>
    <row r="290" spans="10:19" x14ac:dyDescent="0.2">
      <c r="J290" s="28"/>
      <c r="K290" s="28"/>
      <c r="L290" s="28"/>
      <c r="M290" s="28"/>
      <c r="N290" s="28"/>
      <c r="O290" s="28"/>
      <c r="P290" s="28"/>
      <c r="R290" s="62"/>
      <c r="S290" s="28"/>
    </row>
    <row r="291" spans="10:19" x14ac:dyDescent="0.2">
      <c r="J291" s="28"/>
      <c r="K291" s="28"/>
      <c r="L291" s="28"/>
      <c r="M291" s="28"/>
      <c r="N291" s="28"/>
      <c r="O291" s="28"/>
      <c r="P291" s="28"/>
      <c r="R291" s="62"/>
      <c r="S291" s="28"/>
    </row>
    <row r="292" spans="10:19" x14ac:dyDescent="0.2">
      <c r="J292" s="28"/>
      <c r="K292" s="28"/>
      <c r="L292" s="28"/>
      <c r="M292" s="28"/>
      <c r="N292" s="28"/>
      <c r="O292" s="28"/>
      <c r="P292" s="28"/>
      <c r="R292" s="62"/>
      <c r="S292" s="28"/>
    </row>
    <row r="293" spans="10:19" x14ac:dyDescent="0.2">
      <c r="J293" s="28"/>
      <c r="K293" s="28"/>
      <c r="L293" s="28"/>
      <c r="M293" s="28"/>
      <c r="N293" s="28"/>
      <c r="O293" s="28"/>
      <c r="P293" s="28"/>
      <c r="R293" s="62"/>
      <c r="S293" s="28"/>
    </row>
    <row r="294" spans="10:19" x14ac:dyDescent="0.2">
      <c r="J294" s="28"/>
      <c r="K294" s="28"/>
      <c r="L294" s="28"/>
      <c r="M294" s="28"/>
      <c r="N294" s="28"/>
      <c r="O294" s="28"/>
      <c r="P294" s="28"/>
      <c r="R294" s="62"/>
      <c r="S294" s="28"/>
    </row>
    <row r="295" spans="10:19" x14ac:dyDescent="0.2">
      <c r="J295" s="28"/>
      <c r="K295" s="28"/>
      <c r="L295" s="28"/>
      <c r="M295" s="28"/>
      <c r="N295" s="28"/>
      <c r="O295" s="28"/>
      <c r="P295" s="28"/>
      <c r="R295" s="62"/>
      <c r="S295" s="28"/>
    </row>
    <row r="296" spans="10:19" x14ac:dyDescent="0.2">
      <c r="J296" s="28"/>
      <c r="K296" s="28"/>
      <c r="L296" s="28"/>
      <c r="M296" s="28"/>
      <c r="N296" s="28"/>
      <c r="O296" s="28"/>
      <c r="P296" s="28"/>
      <c r="R296" s="62"/>
      <c r="S296" s="28"/>
    </row>
    <row r="297" spans="10:19" x14ac:dyDescent="0.2">
      <c r="J297" s="28"/>
      <c r="K297" s="28"/>
      <c r="L297" s="28"/>
      <c r="M297" s="28"/>
      <c r="N297" s="28"/>
      <c r="O297" s="28"/>
      <c r="P297" s="28"/>
      <c r="Q297" s="28"/>
      <c r="R297" s="59"/>
      <c r="S297" s="28"/>
    </row>
    <row r="298" spans="10:19" x14ac:dyDescent="0.2">
      <c r="J298" s="28"/>
      <c r="K298" s="28"/>
      <c r="L298" s="28"/>
      <c r="M298" s="28"/>
      <c r="N298" s="28"/>
      <c r="O298" s="28"/>
      <c r="P298" s="28"/>
      <c r="Q298" s="28"/>
      <c r="R298" s="59"/>
      <c r="S298" s="28"/>
    </row>
    <row r="299" spans="10:19" x14ac:dyDescent="0.2">
      <c r="J299" s="28"/>
      <c r="K299" s="28"/>
      <c r="L299" s="28"/>
      <c r="M299" s="28"/>
      <c r="N299" s="28"/>
      <c r="O299" s="28"/>
      <c r="P299" s="28"/>
      <c r="Q299" s="28"/>
      <c r="R299" s="59"/>
      <c r="S299" s="28"/>
    </row>
    <row r="300" spans="10:19" x14ac:dyDescent="0.2">
      <c r="J300" s="28"/>
      <c r="K300" s="28"/>
      <c r="L300" s="28"/>
      <c r="M300" s="28"/>
      <c r="N300" s="28"/>
      <c r="O300" s="28"/>
      <c r="P300" s="28"/>
      <c r="Q300" s="28"/>
      <c r="R300" s="59"/>
      <c r="S300" s="28"/>
    </row>
    <row r="301" spans="10:19" x14ac:dyDescent="0.2">
      <c r="J301" s="28"/>
      <c r="K301" s="28"/>
      <c r="L301" s="28"/>
      <c r="M301" s="28"/>
      <c r="N301" s="28"/>
      <c r="O301" s="28"/>
      <c r="P301" s="28"/>
      <c r="Q301" s="28"/>
      <c r="R301" s="59"/>
      <c r="S301" s="28"/>
    </row>
    <row r="302" spans="10:19" x14ac:dyDescent="0.2">
      <c r="J302" s="28"/>
      <c r="K302" s="28"/>
      <c r="L302" s="28"/>
      <c r="M302" s="28"/>
      <c r="N302" s="28"/>
      <c r="O302" s="28"/>
      <c r="P302" s="28"/>
      <c r="Q302" s="28"/>
      <c r="R302" s="59"/>
      <c r="S302" s="28"/>
    </row>
    <row r="303" spans="10:19" x14ac:dyDescent="0.2">
      <c r="J303" s="28"/>
      <c r="K303" s="28"/>
      <c r="L303" s="28"/>
      <c r="M303" s="28"/>
      <c r="N303" s="28"/>
      <c r="O303" s="28"/>
      <c r="P303" s="28"/>
      <c r="Q303" s="28"/>
      <c r="R303" s="59"/>
      <c r="S303" s="28"/>
    </row>
    <row r="304" spans="10:19" x14ac:dyDescent="0.2">
      <c r="J304" s="28"/>
      <c r="K304" s="28"/>
      <c r="L304" s="28"/>
      <c r="M304" s="28"/>
      <c r="N304" s="28"/>
      <c r="O304" s="28"/>
      <c r="P304" s="28"/>
      <c r="Q304" s="28"/>
      <c r="R304" s="28"/>
      <c r="S304" s="28"/>
    </row>
    <row r="305" spans="7:19" x14ac:dyDescent="0.2">
      <c r="J305" s="28"/>
      <c r="K305" s="28"/>
      <c r="L305" s="28"/>
      <c r="M305" s="28"/>
      <c r="N305" s="28"/>
      <c r="O305" s="28"/>
      <c r="P305" s="28"/>
      <c r="Q305" s="28"/>
      <c r="R305" s="28"/>
      <c r="S305" s="28"/>
    </row>
    <row r="306" spans="7:19" x14ac:dyDescent="0.2">
      <c r="J306" s="28"/>
      <c r="K306" s="28"/>
      <c r="L306" s="28"/>
      <c r="M306" s="28"/>
      <c r="N306" s="28"/>
      <c r="O306" s="28"/>
      <c r="P306" s="28"/>
      <c r="Q306" s="28"/>
      <c r="R306" s="28"/>
      <c r="S306" s="28"/>
    </row>
    <row r="307" spans="7:19" x14ac:dyDescent="0.2">
      <c r="J307" s="28"/>
      <c r="K307" s="28"/>
      <c r="L307" s="28"/>
      <c r="M307" s="28"/>
      <c r="N307" s="28"/>
      <c r="O307" s="28"/>
      <c r="P307" s="28"/>
      <c r="Q307" s="28"/>
      <c r="R307" s="28"/>
      <c r="S307" s="28"/>
    </row>
    <row r="308" spans="7:19" x14ac:dyDescent="0.2">
      <c r="J308" s="28"/>
      <c r="K308" s="28"/>
      <c r="L308" s="28"/>
      <c r="M308" s="28"/>
      <c r="N308" s="28"/>
      <c r="O308" s="28"/>
      <c r="P308" s="28"/>
      <c r="Q308" s="28"/>
      <c r="R308" s="28"/>
      <c r="S308" s="28"/>
    </row>
    <row r="309" spans="7:19" x14ac:dyDescent="0.2">
      <c r="J309" s="28"/>
      <c r="K309" s="28"/>
      <c r="L309" s="28"/>
      <c r="M309" s="28"/>
      <c r="N309" s="28"/>
      <c r="O309" s="28"/>
      <c r="P309" s="28"/>
      <c r="Q309" s="28"/>
      <c r="R309" s="28"/>
      <c r="S309" s="28"/>
    </row>
    <row r="310" spans="7:19" x14ac:dyDescent="0.2">
      <c r="J310" s="28"/>
      <c r="K310" s="28"/>
      <c r="L310" s="28"/>
      <c r="M310" s="28"/>
      <c r="N310" s="28"/>
      <c r="O310" s="28"/>
      <c r="P310" s="28"/>
      <c r="Q310" s="28"/>
      <c r="R310" s="28"/>
      <c r="S310" s="28"/>
    </row>
    <row r="311" spans="7:19" x14ac:dyDescent="0.2">
      <c r="J311" s="28"/>
    </row>
    <row r="312" spans="7:19" x14ac:dyDescent="0.2">
      <c r="J312" s="28"/>
    </row>
    <row r="313" spans="7:19" x14ac:dyDescent="0.2">
      <c r="J313" s="28"/>
    </row>
    <row r="314" spans="7:19" x14ac:dyDescent="0.2">
      <c r="J314" s="28"/>
    </row>
    <row r="315" spans="7:19" x14ac:dyDescent="0.2">
      <c r="J315" s="28"/>
    </row>
    <row r="316" spans="7:19" x14ac:dyDescent="0.2">
      <c r="I316" s="28"/>
      <c r="J316" s="28"/>
    </row>
    <row r="317" spans="7:19" x14ac:dyDescent="0.2">
      <c r="I317" s="28"/>
    </row>
    <row r="318" spans="7:19" x14ac:dyDescent="0.2">
      <c r="G318" s="28"/>
      <c r="I318" s="28"/>
    </row>
    <row r="319" spans="7:19" ht="15" x14ac:dyDescent="0.25">
      <c r="G319" s="28"/>
      <c r="J319" s="63"/>
    </row>
    <row r="320" spans="7:19" x14ac:dyDescent="0.2">
      <c r="G320" s="28"/>
      <c r="J320" s="28"/>
    </row>
    <row r="321" spans="5:10" x14ac:dyDescent="0.2">
      <c r="J321" s="28"/>
    </row>
    <row r="322" spans="5:10" x14ac:dyDescent="0.2">
      <c r="J322" s="28"/>
    </row>
    <row r="323" spans="5:10" x14ac:dyDescent="0.2">
      <c r="J323" s="28"/>
    </row>
    <row r="324" spans="5:10" x14ac:dyDescent="0.2">
      <c r="J324" s="28"/>
    </row>
    <row r="325" spans="5:10" x14ac:dyDescent="0.2">
      <c r="J325" s="28"/>
    </row>
    <row r="326" spans="5:10" x14ac:dyDescent="0.2">
      <c r="J326" s="28"/>
    </row>
    <row r="327" spans="5:10" x14ac:dyDescent="0.2">
      <c r="H327" s="28"/>
      <c r="J327" s="28"/>
    </row>
    <row r="328" spans="5:10" x14ac:dyDescent="0.2">
      <c r="E328" s="28"/>
      <c r="H328" s="28"/>
      <c r="J328" s="28"/>
    </row>
    <row r="329" spans="5:10" x14ac:dyDescent="0.2">
      <c r="H329" s="28"/>
      <c r="J329" s="28"/>
    </row>
    <row r="330" spans="5:10" x14ac:dyDescent="0.2">
      <c r="J330" s="28"/>
    </row>
    <row r="331" spans="5:10" x14ac:dyDescent="0.2">
      <c r="J331" s="28"/>
    </row>
    <row r="332" spans="5:10" x14ac:dyDescent="0.2">
      <c r="J332" s="28"/>
    </row>
    <row r="333" spans="5:10" x14ac:dyDescent="0.2">
      <c r="J333" s="28"/>
    </row>
    <row r="334" spans="5:10" x14ac:dyDescent="0.2">
      <c r="J334" s="28"/>
    </row>
    <row r="335" spans="5:10" x14ac:dyDescent="0.2">
      <c r="J335" s="28"/>
    </row>
    <row r="336" spans="5:10" x14ac:dyDescent="0.2">
      <c r="F336" s="28"/>
      <c r="G336" s="28"/>
      <c r="J336" s="28"/>
    </row>
    <row r="337" spans="5:10" x14ac:dyDescent="0.2">
      <c r="F337" s="28"/>
      <c r="J337" s="28"/>
    </row>
    <row r="338" spans="5:10" x14ac:dyDescent="0.2">
      <c r="F338" s="28"/>
      <c r="G338" s="28"/>
      <c r="I338" s="28"/>
      <c r="J338" s="28"/>
    </row>
    <row r="339" spans="5:10" x14ac:dyDescent="0.2">
      <c r="J339" s="28"/>
    </row>
    <row r="340" spans="5:10" x14ac:dyDescent="0.2">
      <c r="E340" s="28"/>
      <c r="I340" s="28"/>
      <c r="J340" s="28"/>
    </row>
    <row r="341" spans="5:10" x14ac:dyDescent="0.2">
      <c r="J341" s="28"/>
    </row>
    <row r="342" spans="5:10" x14ac:dyDescent="0.2">
      <c r="J342" s="28"/>
    </row>
    <row r="343" spans="5:10" x14ac:dyDescent="0.2">
      <c r="J343" s="28"/>
    </row>
    <row r="344" spans="5:10" x14ac:dyDescent="0.2">
      <c r="J344" s="28"/>
    </row>
    <row r="345" spans="5:10" x14ac:dyDescent="0.2">
      <c r="J345" s="28"/>
    </row>
    <row r="346" spans="5:10" x14ac:dyDescent="0.2">
      <c r="J346" s="28"/>
    </row>
    <row r="347" spans="5:10" x14ac:dyDescent="0.2">
      <c r="H347" s="28"/>
      <c r="J347" s="28"/>
    </row>
    <row r="348" spans="5:10" x14ac:dyDescent="0.2">
      <c r="J348" s="28"/>
    </row>
    <row r="349" spans="5:10" x14ac:dyDescent="0.2">
      <c r="F349" s="28"/>
      <c r="H349" s="28"/>
      <c r="J349" s="28"/>
    </row>
    <row r="350" spans="5:10" x14ac:dyDescent="0.2">
      <c r="J350" s="28"/>
    </row>
    <row r="351" spans="5:10" x14ac:dyDescent="0.2">
      <c r="F351" s="28"/>
      <c r="J351" s="28"/>
    </row>
    <row r="352" spans="5:10" x14ac:dyDescent="0.2">
      <c r="J352" s="28"/>
    </row>
    <row r="353" spans="5:10" x14ac:dyDescent="0.2">
      <c r="J353" s="28"/>
    </row>
    <row r="354" spans="5:10" x14ac:dyDescent="0.2">
      <c r="J354" s="28"/>
    </row>
    <row r="355" spans="5:10" x14ac:dyDescent="0.2">
      <c r="J355" s="28"/>
    </row>
    <row r="356" spans="5:10" x14ac:dyDescent="0.2">
      <c r="J356" s="28"/>
    </row>
    <row r="357" spans="5:10" x14ac:dyDescent="0.2">
      <c r="J357" s="28"/>
    </row>
    <row r="358" spans="5:10" x14ac:dyDescent="0.2">
      <c r="J358" s="28"/>
    </row>
    <row r="359" spans="5:10" x14ac:dyDescent="0.2">
      <c r="J359" s="28"/>
    </row>
    <row r="360" spans="5:10" ht="15" x14ac:dyDescent="0.25">
      <c r="G360" s="63"/>
      <c r="J360" s="28"/>
    </row>
    <row r="361" spans="5:10" ht="15" x14ac:dyDescent="0.25">
      <c r="E361" s="63"/>
      <c r="J361" s="28"/>
    </row>
    <row r="362" spans="5:10" x14ac:dyDescent="0.2">
      <c r="J362" s="28"/>
    </row>
    <row r="363" spans="5:10" x14ac:dyDescent="0.2">
      <c r="J363" s="28"/>
    </row>
    <row r="364" spans="5:10" ht="15" x14ac:dyDescent="0.25">
      <c r="I364" s="63"/>
      <c r="J364" s="28"/>
    </row>
    <row r="366" spans="5:10" ht="15" x14ac:dyDescent="0.25">
      <c r="J366" s="63"/>
    </row>
    <row r="367" spans="5:10" x14ac:dyDescent="0.2">
      <c r="J367" s="28"/>
    </row>
    <row r="368" spans="5:10" x14ac:dyDescent="0.2">
      <c r="J368" s="28"/>
    </row>
    <row r="369" spans="6:10" ht="15" x14ac:dyDescent="0.25">
      <c r="H369" s="63"/>
      <c r="J369" s="28"/>
    </row>
    <row r="370" spans="6:10" x14ac:dyDescent="0.2">
      <c r="J370" s="28"/>
    </row>
    <row r="371" spans="6:10" x14ac:dyDescent="0.2">
      <c r="J371" s="28"/>
    </row>
    <row r="372" spans="6:10" ht="15" x14ac:dyDescent="0.25">
      <c r="F372" s="63"/>
      <c r="J372" s="28"/>
    </row>
    <row r="373" spans="6:10" x14ac:dyDescent="0.2">
      <c r="J373" s="28"/>
    </row>
    <row r="374" spans="6:10" x14ac:dyDescent="0.2">
      <c r="J374" s="28"/>
    </row>
    <row r="375" spans="6:10" x14ac:dyDescent="0.2">
      <c r="J375" s="28"/>
    </row>
    <row r="376" spans="6:10" x14ac:dyDescent="0.2">
      <c r="J376" s="28"/>
    </row>
    <row r="377" spans="6:10" x14ac:dyDescent="0.2">
      <c r="J377" s="28"/>
    </row>
    <row r="378" spans="6:10" x14ac:dyDescent="0.2">
      <c r="J378" s="28"/>
    </row>
    <row r="379" spans="6:10" x14ac:dyDescent="0.2">
      <c r="J379" s="28"/>
    </row>
    <row r="380" spans="6:10" x14ac:dyDescent="0.2">
      <c r="J380" s="28"/>
    </row>
    <row r="381" spans="6:10" x14ac:dyDescent="0.2">
      <c r="J381" s="28"/>
    </row>
    <row r="382" spans="6:10" x14ac:dyDescent="0.2">
      <c r="J382" s="28"/>
    </row>
    <row r="383" spans="6:10" x14ac:dyDescent="0.2">
      <c r="J383" s="28"/>
    </row>
    <row r="384" spans="6:10" x14ac:dyDescent="0.2">
      <c r="J384" s="28"/>
    </row>
    <row r="385" spans="5:10" x14ac:dyDescent="0.2">
      <c r="J385" s="28"/>
    </row>
    <row r="386" spans="5:10" ht="15" x14ac:dyDescent="0.25">
      <c r="E386" s="63"/>
      <c r="J386" s="28"/>
    </row>
    <row r="387" spans="5:10" x14ac:dyDescent="0.2">
      <c r="J387" s="28"/>
    </row>
    <row r="388" spans="5:10" x14ac:dyDescent="0.2">
      <c r="J388" s="28"/>
    </row>
    <row r="389" spans="5:10" x14ac:dyDescent="0.2">
      <c r="J389" s="28"/>
    </row>
    <row r="390" spans="5:10" x14ac:dyDescent="0.2">
      <c r="J390" s="28"/>
    </row>
    <row r="391" spans="5:10" x14ac:dyDescent="0.2">
      <c r="J391" s="28"/>
    </row>
    <row r="392" spans="5:10" x14ac:dyDescent="0.2">
      <c r="I392" s="28"/>
      <c r="J392" s="28"/>
    </row>
    <row r="393" spans="5:10" x14ac:dyDescent="0.2">
      <c r="G393" s="28"/>
      <c r="J393" s="28"/>
    </row>
    <row r="394" spans="5:10" ht="15" x14ac:dyDescent="0.25">
      <c r="I394" s="63"/>
    </row>
    <row r="395" spans="5:10" ht="15" x14ac:dyDescent="0.25">
      <c r="G395" s="63"/>
    </row>
    <row r="397" spans="5:10" ht="15" x14ac:dyDescent="0.25">
      <c r="J397" s="63"/>
    </row>
    <row r="398" spans="5:10" x14ac:dyDescent="0.2">
      <c r="F398" s="28"/>
      <c r="H398" s="28"/>
      <c r="J398" s="28"/>
    </row>
    <row r="399" spans="5:10" x14ac:dyDescent="0.2">
      <c r="J399" s="28"/>
    </row>
    <row r="400" spans="5:10" ht="15" x14ac:dyDescent="0.25">
      <c r="F400" s="63"/>
      <c r="H400" s="63"/>
      <c r="J400" s="28"/>
    </row>
    <row r="401" spans="5:10" x14ac:dyDescent="0.2">
      <c r="J401" s="28"/>
    </row>
    <row r="402" spans="5:10" x14ac:dyDescent="0.2">
      <c r="J402" s="28"/>
    </row>
    <row r="403" spans="5:10" ht="15" x14ac:dyDescent="0.25">
      <c r="E403" s="63"/>
      <c r="J403" s="28"/>
    </row>
    <row r="404" spans="5:10" x14ac:dyDescent="0.2">
      <c r="J404" s="28"/>
    </row>
    <row r="405" spans="5:10" x14ac:dyDescent="0.2">
      <c r="J405" s="28"/>
    </row>
    <row r="406" spans="5:10" x14ac:dyDescent="0.2">
      <c r="J406" s="28"/>
    </row>
    <row r="407" spans="5:10" x14ac:dyDescent="0.2">
      <c r="J407" s="28"/>
    </row>
    <row r="408" spans="5:10" x14ac:dyDescent="0.2">
      <c r="J408" s="28"/>
    </row>
    <row r="409" spans="5:10" x14ac:dyDescent="0.2">
      <c r="J409" s="28"/>
    </row>
    <row r="410" spans="5:10" x14ac:dyDescent="0.2">
      <c r="J410" s="28"/>
    </row>
    <row r="411" spans="5:10" x14ac:dyDescent="0.2">
      <c r="J411" s="28"/>
    </row>
    <row r="412" spans="5:10" ht="15" x14ac:dyDescent="0.25">
      <c r="G412" s="63"/>
      <c r="J412" s="28"/>
    </row>
    <row r="413" spans="5:10" ht="15" x14ac:dyDescent="0.25">
      <c r="I413" s="63"/>
      <c r="J413" s="28"/>
    </row>
    <row r="414" spans="5:10" x14ac:dyDescent="0.2">
      <c r="J414" s="28"/>
    </row>
    <row r="415" spans="5:10" ht="15" x14ac:dyDescent="0.25">
      <c r="H415" s="63"/>
      <c r="J415" s="28"/>
    </row>
    <row r="416" spans="5:10" ht="15" x14ac:dyDescent="0.25">
      <c r="F416" s="63"/>
      <c r="J416" s="28"/>
    </row>
    <row r="417" spans="5:10" ht="15" x14ac:dyDescent="0.25">
      <c r="E417" s="63"/>
      <c r="J417" s="28"/>
    </row>
    <row r="419" spans="5:10" ht="15" x14ac:dyDescent="0.25">
      <c r="J419" s="63"/>
    </row>
    <row r="420" spans="5:10" x14ac:dyDescent="0.2">
      <c r="J420" s="28"/>
    </row>
    <row r="421" spans="5:10" x14ac:dyDescent="0.2">
      <c r="G421" s="28"/>
      <c r="I421" s="28"/>
      <c r="J421" s="28"/>
    </row>
    <row r="422" spans="5:10" x14ac:dyDescent="0.2">
      <c r="E422" s="28"/>
      <c r="H422" s="28"/>
      <c r="J422" s="28"/>
    </row>
    <row r="423" spans="5:10" ht="15" x14ac:dyDescent="0.25">
      <c r="G423" s="63"/>
      <c r="I423" s="63"/>
      <c r="J423" s="28"/>
    </row>
    <row r="424" spans="5:10" ht="15" x14ac:dyDescent="0.25">
      <c r="E424" s="63"/>
      <c r="H424" s="63"/>
      <c r="J424" s="28"/>
    </row>
    <row r="425" spans="5:10" x14ac:dyDescent="0.2">
      <c r="J425" s="28"/>
    </row>
    <row r="426" spans="5:10" x14ac:dyDescent="0.2">
      <c r="F426" s="28"/>
      <c r="J426" s="28"/>
    </row>
    <row r="427" spans="5:10" x14ac:dyDescent="0.2">
      <c r="J427" s="28"/>
    </row>
    <row r="428" spans="5:10" ht="15" x14ac:dyDescent="0.25">
      <c r="F428" s="63"/>
      <c r="H428" s="28"/>
    </row>
    <row r="429" spans="5:10" ht="15" x14ac:dyDescent="0.25">
      <c r="G429" s="28"/>
      <c r="I429" s="28"/>
      <c r="J429" s="63"/>
    </row>
    <row r="430" spans="5:10" ht="15" x14ac:dyDescent="0.25">
      <c r="F430" s="28"/>
      <c r="H430" s="63"/>
      <c r="J430" s="28"/>
    </row>
    <row r="431" spans="5:10" ht="15" x14ac:dyDescent="0.25">
      <c r="G431" s="63"/>
      <c r="I431" s="63"/>
      <c r="J431" s="28"/>
    </row>
    <row r="432" spans="5:10" ht="15" x14ac:dyDescent="0.25">
      <c r="F432" s="63"/>
      <c r="J432" s="28"/>
    </row>
    <row r="433" spans="10:10" x14ac:dyDescent="0.2">
      <c r="J433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47" max="11" man="1"/>
    <brk id="76" max="11" man="1"/>
    <brk id="102" max="11" man="1"/>
    <brk id="137" max="11" man="1"/>
    <brk id="161" max="11" man="1"/>
    <brk id="18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amResults">
    <tabColor rgb="FF00B050"/>
  </sheetPr>
  <dimension ref="A1:AK195"/>
  <sheetViews>
    <sheetView topLeftCell="A16" workbookViewId="0">
      <pane xSplit="1" ySplit="3" topLeftCell="B38" activePane="bottomRight" state="frozen"/>
      <selection activeCell="A16" sqref="A16"/>
      <selection pane="topRight" activeCell="B16" sqref="B16"/>
      <selection pane="bottomLeft" activeCell="A19" sqref="A19"/>
      <selection pane="bottomRight" activeCell="AI16" sqref="AI16"/>
    </sheetView>
  </sheetViews>
  <sheetFormatPr defaultRowHeight="12.75" outlineLevelRow="1" x14ac:dyDescent="0.2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 x14ac:dyDescent="0.2">
      <c r="A1" s="42" t="s">
        <v>659</v>
      </c>
      <c r="B1" s="25">
        <f>B$42</f>
        <v>11</v>
      </c>
      <c r="C1" s="25">
        <f t="shared" ref="C1:Q1" si="0">C$42</f>
        <v>13</v>
      </c>
      <c r="D1" s="25">
        <f t="shared" si="0"/>
        <v>10</v>
      </c>
      <c r="E1" s="25">
        <f t="shared" si="0"/>
        <v>16</v>
      </c>
      <c r="F1" s="25">
        <f t="shared" si="0"/>
        <v>2</v>
      </c>
      <c r="G1" s="25">
        <f t="shared" si="0"/>
        <v>5</v>
      </c>
      <c r="H1" s="25">
        <f t="shared" si="0"/>
        <v>6</v>
      </c>
      <c r="I1" s="25">
        <f t="shared" si="0"/>
        <v>4</v>
      </c>
      <c r="J1" s="25">
        <f t="shared" si="0"/>
        <v>9</v>
      </c>
      <c r="K1" s="25">
        <f t="shared" si="0"/>
        <v>14</v>
      </c>
      <c r="L1" s="25">
        <f t="shared" si="0"/>
        <v>1</v>
      </c>
      <c r="M1" s="25">
        <f t="shared" si="0"/>
        <v>15</v>
      </c>
      <c r="N1" s="25">
        <f t="shared" si="0"/>
        <v>3</v>
      </c>
      <c r="O1" s="25">
        <f t="shared" si="0"/>
        <v>8</v>
      </c>
      <c r="P1" s="25">
        <f t="shared" si="0"/>
        <v>7</v>
      </c>
      <c r="Q1" s="25">
        <f t="shared" si="0"/>
        <v>12</v>
      </c>
      <c r="S1" s="65" t="str">
        <f>A1</f>
        <v>TeamFormula1</v>
      </c>
      <c r="T1" s="66">
        <f t="shared" ref="T1:AI1" si="1">T$42</f>
        <v>11</v>
      </c>
      <c r="U1" s="66">
        <f t="shared" si="1"/>
        <v>13</v>
      </c>
      <c r="V1" s="66">
        <f t="shared" si="1"/>
        <v>10</v>
      </c>
      <c r="W1" s="66" t="str">
        <f t="shared" si="1"/>
        <v xml:space="preserve">- </v>
      </c>
      <c r="X1" s="66">
        <f t="shared" si="1"/>
        <v>2</v>
      </c>
      <c r="Y1" s="66">
        <f t="shared" si="1"/>
        <v>5</v>
      </c>
      <c r="Z1" s="66">
        <f t="shared" si="1"/>
        <v>6</v>
      </c>
      <c r="AA1" s="66">
        <f t="shared" si="1"/>
        <v>4</v>
      </c>
      <c r="AB1" s="66">
        <f t="shared" si="1"/>
        <v>9</v>
      </c>
      <c r="AC1" s="66">
        <f t="shared" si="1"/>
        <v>14</v>
      </c>
      <c r="AD1" s="66">
        <f t="shared" si="1"/>
        <v>1</v>
      </c>
      <c r="AE1" s="66">
        <f t="shared" si="1"/>
        <v>15</v>
      </c>
      <c r="AF1" s="66">
        <f t="shared" si="1"/>
        <v>3</v>
      </c>
      <c r="AG1" s="66">
        <f t="shared" si="1"/>
        <v>8</v>
      </c>
      <c r="AH1" s="66">
        <f t="shared" si="1"/>
        <v>7</v>
      </c>
      <c r="AI1" s="66">
        <f t="shared" si="1"/>
        <v>12</v>
      </c>
      <c r="AK1" s="67" t="s">
        <v>660</v>
      </c>
    </row>
    <row r="2" spans="1:37" hidden="1" outlineLevel="1" x14ac:dyDescent="0.2"/>
    <row r="3" spans="1:37" hidden="1" outlineLevel="1" x14ac:dyDescent="0.2">
      <c r="A3" s="68"/>
      <c r="B3" s="69" t="s">
        <v>90</v>
      </c>
      <c r="C3" s="69" t="s">
        <v>66</v>
      </c>
      <c r="D3" s="69" t="s">
        <v>43</v>
      </c>
      <c r="E3" s="69" t="s">
        <v>28</v>
      </c>
      <c r="F3" s="69" t="s">
        <v>31</v>
      </c>
      <c r="G3" s="69" t="s">
        <v>51</v>
      </c>
      <c r="H3" s="69" t="s">
        <v>40</v>
      </c>
      <c r="I3" s="69" t="s">
        <v>82</v>
      </c>
      <c r="J3" s="69" t="s">
        <v>78</v>
      </c>
      <c r="K3" s="69" t="s">
        <v>19</v>
      </c>
      <c r="L3" s="69" t="s">
        <v>24</v>
      </c>
      <c r="M3" s="69" t="s">
        <v>163</v>
      </c>
      <c r="N3" s="69" t="s">
        <v>37</v>
      </c>
      <c r="O3" s="69" t="s">
        <v>127</v>
      </c>
      <c r="P3" s="69" t="s">
        <v>157</v>
      </c>
      <c r="Q3" s="69" t="s">
        <v>46</v>
      </c>
      <c r="R3" s="68"/>
      <c r="S3" s="68"/>
      <c r="T3" s="69" t="s">
        <v>90</v>
      </c>
      <c r="U3" s="69" t="s">
        <v>66</v>
      </c>
      <c r="V3" s="69" t="s">
        <v>43</v>
      </c>
      <c r="W3" s="69" t="s">
        <v>28</v>
      </c>
      <c r="X3" s="69" t="s">
        <v>31</v>
      </c>
      <c r="Y3" s="69" t="s">
        <v>51</v>
      </c>
      <c r="Z3" s="69" t="s">
        <v>40</v>
      </c>
      <c r="AA3" s="69" t="s">
        <v>82</v>
      </c>
      <c r="AB3" s="69" t="s">
        <v>78</v>
      </c>
      <c r="AC3" s="69" t="s">
        <v>19</v>
      </c>
      <c r="AD3" s="69" t="s">
        <v>24</v>
      </c>
      <c r="AE3" s="69" t="s">
        <v>163</v>
      </c>
      <c r="AF3" s="69" t="s">
        <v>37</v>
      </c>
      <c r="AG3" s="69" t="s">
        <v>127</v>
      </c>
      <c r="AH3" s="69" t="s">
        <v>157</v>
      </c>
      <c r="AI3" s="69" t="s">
        <v>46</v>
      </c>
    </row>
    <row r="4" spans="1:37" hidden="1" outlineLevel="1" x14ac:dyDescent="0.2">
      <c r="A4" s="1" t="s">
        <v>661</v>
      </c>
      <c r="B4" s="70" t="s">
        <v>812</v>
      </c>
      <c r="C4" s="70" t="s">
        <v>812</v>
      </c>
      <c r="D4" s="70" t="s">
        <v>812</v>
      </c>
      <c r="E4" s="70" t="s">
        <v>811</v>
      </c>
      <c r="F4" s="70" t="s">
        <v>812</v>
      </c>
      <c r="G4" s="70" t="s">
        <v>812</v>
      </c>
      <c r="H4" s="70" t="s">
        <v>812</v>
      </c>
      <c r="I4" s="70" t="s">
        <v>812</v>
      </c>
      <c r="J4" s="70" t="s">
        <v>812</v>
      </c>
      <c r="K4" s="70" t="s">
        <v>812</v>
      </c>
      <c r="L4" s="70" t="s">
        <v>812</v>
      </c>
      <c r="M4" s="70" t="s">
        <v>812</v>
      </c>
      <c r="N4" s="70" t="s">
        <v>812</v>
      </c>
      <c r="O4" s="70" t="s">
        <v>812</v>
      </c>
      <c r="P4" s="70" t="s">
        <v>812</v>
      </c>
      <c r="Q4" s="70" t="s">
        <v>812</v>
      </c>
      <c r="S4" s="1" t="s">
        <v>661</v>
      </c>
      <c r="T4" s="70" t="s">
        <v>812</v>
      </c>
      <c r="U4" s="70" t="s">
        <v>812</v>
      </c>
      <c r="V4" s="70" t="s">
        <v>812</v>
      </c>
      <c r="W4" s="70" t="s">
        <v>811</v>
      </c>
      <c r="X4" s="70" t="s">
        <v>812</v>
      </c>
      <c r="Y4" s="70" t="s">
        <v>812</v>
      </c>
      <c r="Z4" s="70" t="s">
        <v>812</v>
      </c>
      <c r="AA4" s="70" t="s">
        <v>812</v>
      </c>
      <c r="AB4" s="70" t="s">
        <v>812</v>
      </c>
      <c r="AC4" s="70" t="s">
        <v>812</v>
      </c>
      <c r="AD4" s="70" t="s">
        <v>812</v>
      </c>
      <c r="AE4" s="70" t="s">
        <v>812</v>
      </c>
      <c r="AF4" s="70" t="s">
        <v>812</v>
      </c>
      <c r="AG4" s="70">
        <v>0</v>
      </c>
      <c r="AH4" s="70" t="s">
        <v>812</v>
      </c>
      <c r="AI4" s="70" t="s">
        <v>812</v>
      </c>
      <c r="AJ4" s="68"/>
    </row>
    <row r="5" spans="1:37" hidden="1" outlineLevel="1" x14ac:dyDescent="0.2">
      <c r="A5" s="68"/>
      <c r="B5" s="30">
        <f>A5+1</f>
        <v>1</v>
      </c>
      <c r="C5" s="30">
        <f>B5+1</f>
        <v>2</v>
      </c>
      <c r="D5" s="30">
        <f>C5+1</f>
        <v>3</v>
      </c>
      <c r="E5" s="30" t="e">
        <f>#REF!+1</f>
        <v>#REF!</v>
      </c>
      <c r="F5" s="30" t="e">
        <f t="shared" ref="F5:P5" si="2">E5+1</f>
        <v>#REF!</v>
      </c>
      <c r="G5" s="30" t="e">
        <f t="shared" si="2"/>
        <v>#REF!</v>
      </c>
      <c r="H5" s="30" t="e">
        <f t="shared" si="2"/>
        <v>#REF!</v>
      </c>
      <c r="I5" s="30" t="e">
        <f t="shared" si="2"/>
        <v>#REF!</v>
      </c>
      <c r="J5" s="30" t="e">
        <f t="shared" si="2"/>
        <v>#REF!</v>
      </c>
      <c r="K5" s="30" t="e">
        <f t="shared" si="2"/>
        <v>#REF!</v>
      </c>
      <c r="L5" s="30" t="e">
        <f t="shared" si="2"/>
        <v>#REF!</v>
      </c>
      <c r="M5" s="30" t="e">
        <f t="shared" si="2"/>
        <v>#REF!</v>
      </c>
      <c r="N5" s="30" t="e">
        <f t="shared" si="2"/>
        <v>#REF!</v>
      </c>
      <c r="O5" s="30" t="e">
        <f t="shared" si="2"/>
        <v>#REF!</v>
      </c>
      <c r="P5" s="30" t="e">
        <f t="shared" si="2"/>
        <v>#REF!</v>
      </c>
      <c r="Q5" s="30" t="e">
        <f>#REF!+1</f>
        <v>#REF!</v>
      </c>
      <c r="S5" s="68"/>
      <c r="T5" s="30">
        <f>S5+1</f>
        <v>1</v>
      </c>
      <c r="U5" s="30">
        <f>T5+1</f>
        <v>2</v>
      </c>
      <c r="V5" s="30">
        <f>U5+1</f>
        <v>3</v>
      </c>
      <c r="W5" s="30" t="e">
        <f>#REF!+1</f>
        <v>#REF!</v>
      </c>
      <c r="X5" s="30" t="e">
        <f t="shared" ref="X5:AC5" si="3">W5+1</f>
        <v>#REF!</v>
      </c>
      <c r="Y5" s="30" t="e">
        <f t="shared" si="3"/>
        <v>#REF!</v>
      </c>
      <c r="Z5" s="30" t="e">
        <f t="shared" si="3"/>
        <v>#REF!</v>
      </c>
      <c r="AA5" s="30" t="e">
        <f t="shared" si="3"/>
        <v>#REF!</v>
      </c>
      <c r="AB5" s="30" t="e">
        <f t="shared" si="3"/>
        <v>#REF!</v>
      </c>
      <c r="AC5" s="30" t="e">
        <f t="shared" si="3"/>
        <v>#REF!</v>
      </c>
      <c r="AD5" s="30" t="e">
        <f>AC5+1</f>
        <v>#REF!</v>
      </c>
      <c r="AE5" s="30" t="e">
        <f>AD5+1</f>
        <v>#REF!</v>
      </c>
      <c r="AF5" s="30" t="e">
        <f>AE5+1</f>
        <v>#REF!</v>
      </c>
      <c r="AG5" s="30" t="e">
        <f>AF5+1</f>
        <v>#REF!</v>
      </c>
      <c r="AH5" s="30" t="e">
        <f>AG5+1</f>
        <v>#REF!</v>
      </c>
      <c r="AI5" s="30" t="e">
        <f>#REF!+1</f>
        <v>#REF!</v>
      </c>
    </row>
    <row r="6" spans="1:37" hidden="1" outlineLevel="1" x14ac:dyDescent="0.2">
      <c r="A6" s="1" t="s">
        <v>662</v>
      </c>
      <c r="B6" s="71">
        <f>B40</f>
        <v>4004</v>
      </c>
      <c r="C6" s="71">
        <f t="shared" ref="C6:Q6" si="4">C40</f>
        <v>4264</v>
      </c>
      <c r="D6" s="71">
        <f>D40</f>
        <v>3771</v>
      </c>
      <c r="E6" s="71">
        <f t="shared" si="4"/>
        <v>5309</v>
      </c>
      <c r="F6" s="71">
        <f t="shared" si="4"/>
        <v>2110</v>
      </c>
      <c r="G6" s="71">
        <f t="shared" si="4"/>
        <v>2767</v>
      </c>
      <c r="H6" s="71">
        <f t="shared" si="4"/>
        <v>2809</v>
      </c>
      <c r="I6" s="71">
        <f t="shared" si="4"/>
        <v>2515</v>
      </c>
      <c r="J6" s="71">
        <f t="shared" si="4"/>
        <v>3282</v>
      </c>
      <c r="K6" s="71">
        <f t="shared" si="4"/>
        <v>4796</v>
      </c>
      <c r="L6" s="71">
        <f t="shared" si="4"/>
        <v>1933</v>
      </c>
      <c r="M6" s="71">
        <f t="shared" si="4"/>
        <v>5084</v>
      </c>
      <c r="N6" s="71">
        <f t="shared" si="4"/>
        <v>2381</v>
      </c>
      <c r="O6" s="71">
        <f t="shared" si="4"/>
        <v>3281</v>
      </c>
      <c r="P6" s="71">
        <f t="shared" si="4"/>
        <v>3117</v>
      </c>
      <c r="Q6" s="71">
        <f t="shared" si="4"/>
        <v>4238</v>
      </c>
      <c r="S6" s="1" t="s">
        <v>662</v>
      </c>
      <c r="T6" s="71">
        <f>T40</f>
        <v>4004</v>
      </c>
      <c r="U6" s="71">
        <f>U40</f>
        <v>4264</v>
      </c>
      <c r="V6" s="71">
        <f>V40</f>
        <v>3771</v>
      </c>
      <c r="W6" s="71" t="str">
        <f>IF(W$4="N","-",W40)</f>
        <v>-</v>
      </c>
      <c r="X6" s="71">
        <f t="shared" ref="X6:AI6" si="5">X40</f>
        <v>2110</v>
      </c>
      <c r="Y6" s="71">
        <f t="shared" si="5"/>
        <v>2767</v>
      </c>
      <c r="Z6" s="71">
        <f t="shared" si="5"/>
        <v>2809</v>
      </c>
      <c r="AA6" s="71">
        <f t="shared" si="5"/>
        <v>2515</v>
      </c>
      <c r="AB6" s="71">
        <f t="shared" si="5"/>
        <v>3282</v>
      </c>
      <c r="AC6" s="71">
        <f t="shared" si="5"/>
        <v>4796</v>
      </c>
      <c r="AD6" s="71">
        <f t="shared" si="5"/>
        <v>1933</v>
      </c>
      <c r="AE6" s="71">
        <f t="shared" si="5"/>
        <v>5084</v>
      </c>
      <c r="AF6" s="71">
        <f t="shared" si="5"/>
        <v>2381</v>
      </c>
      <c r="AG6" s="71">
        <f t="shared" si="5"/>
        <v>3281</v>
      </c>
      <c r="AH6" s="71">
        <f t="shared" si="5"/>
        <v>3117</v>
      </c>
      <c r="AI6" s="71">
        <f t="shared" si="5"/>
        <v>4238</v>
      </c>
    </row>
    <row r="7" spans="1:37" hidden="1" outlineLevel="1" x14ac:dyDescent="0.2">
      <c r="A7" s="1" t="s">
        <v>663</v>
      </c>
      <c r="B7" s="72">
        <f t="shared" ref="B7:Q7" si="6">IF(SUM($A6:$R6)=0,0,COUNTIF($A6:$R6,"&lt;"&amp;B6)+1)</f>
        <v>11</v>
      </c>
      <c r="C7" s="72">
        <f t="shared" si="6"/>
        <v>13</v>
      </c>
      <c r="D7" s="72">
        <f t="shared" si="6"/>
        <v>10</v>
      </c>
      <c r="E7" s="72">
        <f t="shared" si="6"/>
        <v>16</v>
      </c>
      <c r="F7" s="72">
        <f t="shared" si="6"/>
        <v>2</v>
      </c>
      <c r="G7" s="72">
        <f t="shared" si="6"/>
        <v>5</v>
      </c>
      <c r="H7" s="72">
        <f t="shared" si="6"/>
        <v>6</v>
      </c>
      <c r="I7" s="72">
        <f t="shared" si="6"/>
        <v>4</v>
      </c>
      <c r="J7" s="72">
        <f t="shared" si="6"/>
        <v>9</v>
      </c>
      <c r="K7" s="72">
        <f t="shared" si="6"/>
        <v>14</v>
      </c>
      <c r="L7" s="72">
        <f t="shared" si="6"/>
        <v>1</v>
      </c>
      <c r="M7" s="72">
        <f t="shared" si="6"/>
        <v>15</v>
      </c>
      <c r="N7" s="72">
        <f t="shared" si="6"/>
        <v>3</v>
      </c>
      <c r="O7" s="72">
        <f t="shared" si="6"/>
        <v>8</v>
      </c>
      <c r="P7" s="72">
        <f t="shared" si="6"/>
        <v>7</v>
      </c>
      <c r="Q7" s="72">
        <f t="shared" si="6"/>
        <v>12</v>
      </c>
      <c r="S7" s="1" t="s">
        <v>663</v>
      </c>
      <c r="T7" s="72">
        <f t="shared" ref="T7:AI7" si="7">IF(SUM($S6:$AJ6)=0,0,IF(T$4="N","-",COUNTIF($S6:$AJ6,"&lt;"&amp;T6)+1))</f>
        <v>11</v>
      </c>
      <c r="U7" s="72">
        <f t="shared" si="7"/>
        <v>13</v>
      </c>
      <c r="V7" s="72">
        <f t="shared" si="7"/>
        <v>10</v>
      </c>
      <c r="W7" s="72" t="str">
        <f t="shared" si="7"/>
        <v>-</v>
      </c>
      <c r="X7" s="72">
        <f t="shared" si="7"/>
        <v>2</v>
      </c>
      <c r="Y7" s="72">
        <f t="shared" si="7"/>
        <v>5</v>
      </c>
      <c r="Z7" s="72">
        <f t="shared" si="7"/>
        <v>6</v>
      </c>
      <c r="AA7" s="72">
        <f t="shared" si="7"/>
        <v>4</v>
      </c>
      <c r="AB7" s="72">
        <f t="shared" si="7"/>
        <v>9</v>
      </c>
      <c r="AC7" s="72">
        <f t="shared" si="7"/>
        <v>14</v>
      </c>
      <c r="AD7" s="72">
        <f t="shared" si="7"/>
        <v>1</v>
      </c>
      <c r="AE7" s="72">
        <f t="shared" si="7"/>
        <v>15</v>
      </c>
      <c r="AF7" s="72">
        <f t="shared" si="7"/>
        <v>3</v>
      </c>
      <c r="AG7" s="72">
        <f t="shared" si="7"/>
        <v>8</v>
      </c>
      <c r="AH7" s="72">
        <f t="shared" si="7"/>
        <v>7</v>
      </c>
      <c r="AI7" s="72">
        <f t="shared" si="7"/>
        <v>12</v>
      </c>
    </row>
    <row r="8" spans="1:37" hidden="1" outlineLevel="1" x14ac:dyDescent="0.2">
      <c r="A8" s="1" t="s">
        <v>5</v>
      </c>
      <c r="B8" s="71">
        <f t="shared" ref="B8:Q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S8" s="1" t="s">
        <v>5</v>
      </c>
      <c r="T8" s="71">
        <f t="shared" ref="T8:AI8" si="9">IF(T$4="N",0,T7-T42)</f>
        <v>0</v>
      </c>
      <c r="U8" s="71">
        <f t="shared" si="9"/>
        <v>0</v>
      </c>
      <c r="V8" s="71">
        <f>IF(V$4="N",0,V7-V42)</f>
        <v>0</v>
      </c>
      <c r="W8" s="71">
        <f t="shared" si="9"/>
        <v>0</v>
      </c>
      <c r="X8" s="71">
        <f t="shared" si="9"/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</row>
    <row r="9" spans="1:37" ht="13.5" hidden="1" outlineLevel="1" thickBot="1" x14ac:dyDescent="0.25">
      <c r="A9" s="73" t="s">
        <v>5</v>
      </c>
      <c r="B9" s="74">
        <f>SUM(A8:AJ8)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S9" s="1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7" hidden="1" outlineLevel="1" x14ac:dyDescent="0.2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S10" s="1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1:37" hidden="1" outlineLevel="1" x14ac:dyDescent="0.2">
      <c r="A11" s="1" t="s">
        <v>662</v>
      </c>
      <c r="B11" s="71">
        <f ca="1">B56</f>
        <v>20</v>
      </c>
      <c r="C11" s="71">
        <f t="shared" ref="C11:Q11" ca="1" si="10">C56</f>
        <v>26</v>
      </c>
      <c r="D11" s="71">
        <f ca="1">D56</f>
        <v>20</v>
      </c>
      <c r="E11" s="71">
        <f t="shared" ca="1" si="10"/>
        <v>28</v>
      </c>
      <c r="F11" s="71">
        <f t="shared" ca="1" si="10"/>
        <v>4</v>
      </c>
      <c r="G11" s="71">
        <f t="shared" ca="1" si="10"/>
        <v>10</v>
      </c>
      <c r="H11" s="71">
        <f t="shared" ca="1" si="10"/>
        <v>12</v>
      </c>
      <c r="I11" s="71">
        <f t="shared" ca="1" si="10"/>
        <v>5</v>
      </c>
      <c r="J11" s="71">
        <f t="shared" ca="1" si="10"/>
        <v>17</v>
      </c>
      <c r="K11" s="71">
        <f t="shared" ca="1" si="10"/>
        <v>28</v>
      </c>
      <c r="L11" s="71">
        <f t="shared" ca="1" si="10"/>
        <v>4</v>
      </c>
      <c r="M11" s="71">
        <f t="shared" ca="1" si="10"/>
        <v>31</v>
      </c>
      <c r="N11" s="71">
        <f t="shared" ca="1" si="10"/>
        <v>7</v>
      </c>
      <c r="O11" s="71">
        <f t="shared" ca="1" si="10"/>
        <v>23</v>
      </c>
      <c r="P11" s="71">
        <f t="shared" ca="1" si="10"/>
        <v>14</v>
      </c>
      <c r="Q11" s="71">
        <f t="shared" ca="1" si="10"/>
        <v>23</v>
      </c>
      <c r="S11" s="1" t="s">
        <v>662</v>
      </c>
      <c r="T11" s="77">
        <f t="shared" ref="T11:AI11" ca="1" si="11">IF(T$4="N","-",T56)</f>
        <v>20</v>
      </c>
      <c r="U11" s="77">
        <f t="shared" ca="1" si="11"/>
        <v>25</v>
      </c>
      <c r="V11" s="77">
        <f ca="1">IF(V$4="N","-",V56)</f>
        <v>20</v>
      </c>
      <c r="W11" s="77" t="str">
        <f t="shared" si="11"/>
        <v>-</v>
      </c>
      <c r="X11" s="77">
        <f t="shared" ca="1" si="11"/>
        <v>4</v>
      </c>
      <c r="Y11" s="77">
        <f t="shared" ca="1" si="11"/>
        <v>10</v>
      </c>
      <c r="Z11" s="77">
        <f t="shared" ca="1" si="11"/>
        <v>12</v>
      </c>
      <c r="AA11" s="77">
        <f t="shared" ca="1" si="11"/>
        <v>5</v>
      </c>
      <c r="AB11" s="77">
        <f t="shared" ca="1" si="11"/>
        <v>17</v>
      </c>
      <c r="AC11" s="77">
        <f t="shared" ca="1" si="11"/>
        <v>27</v>
      </c>
      <c r="AD11" s="77">
        <f t="shared" ca="1" si="11"/>
        <v>4</v>
      </c>
      <c r="AE11" s="77">
        <f t="shared" ca="1" si="11"/>
        <v>30</v>
      </c>
      <c r="AF11" s="77">
        <f t="shared" ca="1" si="11"/>
        <v>7</v>
      </c>
      <c r="AG11" s="77">
        <f t="shared" ca="1" si="11"/>
        <v>22</v>
      </c>
      <c r="AH11" s="77">
        <f t="shared" ca="1" si="11"/>
        <v>14</v>
      </c>
      <c r="AI11" s="77">
        <f t="shared" ca="1" si="11"/>
        <v>23</v>
      </c>
      <c r="AJ11" s="78"/>
    </row>
    <row r="12" spans="1:37" hidden="1" outlineLevel="1" x14ac:dyDescent="0.2">
      <c r="A12" s="1" t="s">
        <v>663</v>
      </c>
      <c r="B12" s="72">
        <f t="shared" ref="B12:Q12" ca="1" si="12">COUNTIF($A11:$R11,"&lt;"&amp;B11)+1</f>
        <v>9</v>
      </c>
      <c r="C12" s="72">
        <f t="shared" ca="1" si="12"/>
        <v>13</v>
      </c>
      <c r="D12" s="72">
        <f t="shared" ca="1" si="12"/>
        <v>9</v>
      </c>
      <c r="E12" s="72">
        <f t="shared" ca="1" si="12"/>
        <v>14</v>
      </c>
      <c r="F12" s="72">
        <f t="shared" ca="1" si="12"/>
        <v>1</v>
      </c>
      <c r="G12" s="72">
        <f t="shared" ca="1" si="12"/>
        <v>5</v>
      </c>
      <c r="H12" s="72">
        <f t="shared" ca="1" si="12"/>
        <v>6</v>
      </c>
      <c r="I12" s="72">
        <f t="shared" ca="1" si="12"/>
        <v>3</v>
      </c>
      <c r="J12" s="72">
        <f t="shared" ca="1" si="12"/>
        <v>8</v>
      </c>
      <c r="K12" s="72">
        <f t="shared" ca="1" si="12"/>
        <v>14</v>
      </c>
      <c r="L12" s="72">
        <f t="shared" ca="1" si="12"/>
        <v>1</v>
      </c>
      <c r="M12" s="72">
        <f t="shared" ca="1" si="12"/>
        <v>16</v>
      </c>
      <c r="N12" s="72">
        <f t="shared" ca="1" si="12"/>
        <v>4</v>
      </c>
      <c r="O12" s="72">
        <f t="shared" ca="1" si="12"/>
        <v>11</v>
      </c>
      <c r="P12" s="72">
        <f t="shared" ca="1" si="12"/>
        <v>7</v>
      </c>
      <c r="Q12" s="72">
        <f t="shared" ca="1" si="12"/>
        <v>11</v>
      </c>
      <c r="S12" s="1" t="s">
        <v>663</v>
      </c>
      <c r="T12" s="72">
        <f t="shared" ref="T12:AI12" ca="1" si="13">IF(T$4="N","-",COUNTIF($S11:$AJ11,"&lt;"&amp;T11)+1)</f>
        <v>9</v>
      </c>
      <c r="U12" s="72">
        <f t="shared" ca="1" si="13"/>
        <v>13</v>
      </c>
      <c r="V12" s="72">
        <f t="shared" ca="1" si="13"/>
        <v>9</v>
      </c>
      <c r="W12" s="72" t="str">
        <f t="shared" si="13"/>
        <v>-</v>
      </c>
      <c r="X12" s="72">
        <f t="shared" ca="1" si="13"/>
        <v>1</v>
      </c>
      <c r="Y12" s="72">
        <f t="shared" ca="1" si="13"/>
        <v>5</v>
      </c>
      <c r="Z12" s="72">
        <f t="shared" ca="1" si="13"/>
        <v>6</v>
      </c>
      <c r="AA12" s="72">
        <f t="shared" ca="1" si="13"/>
        <v>3</v>
      </c>
      <c r="AB12" s="72">
        <f t="shared" ca="1" si="13"/>
        <v>8</v>
      </c>
      <c r="AC12" s="72">
        <f t="shared" ca="1" si="13"/>
        <v>14</v>
      </c>
      <c r="AD12" s="72">
        <f t="shared" ca="1" si="13"/>
        <v>1</v>
      </c>
      <c r="AE12" s="72">
        <f t="shared" ca="1" si="13"/>
        <v>15</v>
      </c>
      <c r="AF12" s="72">
        <f t="shared" ca="1" si="13"/>
        <v>4</v>
      </c>
      <c r="AG12" s="72">
        <f t="shared" ca="1" si="13"/>
        <v>11</v>
      </c>
      <c r="AH12" s="72">
        <f t="shared" ca="1" si="13"/>
        <v>7</v>
      </c>
      <c r="AI12" s="72">
        <f t="shared" ca="1" si="13"/>
        <v>12</v>
      </c>
    </row>
    <row r="13" spans="1:37" hidden="1" outlineLevel="1" x14ac:dyDescent="0.2">
      <c r="A13" s="1" t="s">
        <v>5</v>
      </c>
      <c r="B13" s="79">
        <f t="shared" ref="B13:Q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S13" s="1" t="s">
        <v>5</v>
      </c>
      <c r="T13" s="71">
        <f ca="1">IF(T$4="N",0,T12-T57)</f>
        <v>0</v>
      </c>
      <c r="U13" s="71">
        <f t="shared" ref="U13:AI13" ca="1" si="15">IF(U$4="N",0,U12-U57)</f>
        <v>0</v>
      </c>
      <c r="V13" s="71">
        <f ca="1">IF(V$4="N",0,V12-V57)</f>
        <v>0</v>
      </c>
      <c r="W13" s="71">
        <f t="shared" si="15"/>
        <v>0</v>
      </c>
      <c r="X13" s="71">
        <f t="shared" ca="1" si="15"/>
        <v>0</v>
      </c>
      <c r="Y13" s="71">
        <f t="shared" ca="1" si="15"/>
        <v>0</v>
      </c>
      <c r="Z13" s="71">
        <f t="shared" ca="1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</row>
    <row r="14" spans="1:37" ht="13.5" hidden="1" outlineLevel="1" thickBot="1" x14ac:dyDescent="0.25">
      <c r="A14" s="73" t="s">
        <v>5</v>
      </c>
      <c r="B14" s="74">
        <f ca="1">SUM(A13:AJ13)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S14" s="1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7" hidden="1" outlineLevel="1" x14ac:dyDescent="0.2">
      <c r="A15" s="80" t="s">
        <v>813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S15" s="80" t="s">
        <v>813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0"/>
      <c r="AI15" s="76"/>
    </row>
    <row r="16" spans="1:37" ht="26.25" collapsed="1" x14ac:dyDescent="0.4">
      <c r="A16" s="15" t="s">
        <v>807</v>
      </c>
      <c r="B16" s="15"/>
      <c r="C16" s="15"/>
      <c r="D16" s="15"/>
      <c r="E16" s="15"/>
      <c r="F16" s="15"/>
      <c r="G16" s="15"/>
      <c r="H16" s="15"/>
      <c r="I16" s="15"/>
      <c r="J16" s="15"/>
      <c r="K16" s="81"/>
      <c r="L16" s="81"/>
      <c r="M16" s="82"/>
      <c r="N16" s="83"/>
      <c r="O16" s="83"/>
      <c r="Q16" s="84" t="s">
        <v>814</v>
      </c>
      <c r="S16" s="15" t="s">
        <v>807</v>
      </c>
      <c r="T16" s="15"/>
      <c r="U16" s="15"/>
      <c r="V16" s="15"/>
      <c r="W16" s="15"/>
      <c r="X16" s="15"/>
      <c r="Y16" s="15"/>
      <c r="Z16" s="15"/>
      <c r="AA16" s="15"/>
      <c r="AB16" s="15"/>
      <c r="AC16" s="81"/>
      <c r="AD16" s="18"/>
      <c r="AE16" s="18"/>
      <c r="AF16" s="83"/>
      <c r="AG16" s="83"/>
      <c r="AH16" s="83"/>
      <c r="AI16" s="84" t="s">
        <v>814</v>
      </c>
    </row>
    <row r="17" spans="1:35" x14ac:dyDescent="0.2">
      <c r="A17" s="27" t="str">
        <f>"ALL CLUBS: "&amp;COUNTA(A3:R3)&amp;" TEAMS (note awards are based on table excluding non East Sussex Clubs)"</f>
        <v>ALL CLUBS: 16 TEAMS (note awards are based on table excluding non East Sussex Clubs)</v>
      </c>
      <c r="S17" s="27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 x14ac:dyDescent="0.2">
      <c r="A18" s="51" t="s">
        <v>664</v>
      </c>
      <c r="B18" s="51" t="str">
        <f>B$3</f>
        <v>A80</v>
      </c>
      <c r="C18" s="51" t="str">
        <f t="shared" ref="C18:Q18" si="16">C$3</f>
        <v>BEX</v>
      </c>
      <c r="D18" s="51" t="str">
        <f t="shared" si="16"/>
        <v>FRONTR</v>
      </c>
      <c r="E18" s="51" t="str">
        <f t="shared" si="16"/>
        <v>CPA</v>
      </c>
      <c r="F18" s="51" t="str">
        <f t="shared" si="16"/>
        <v>CROW</v>
      </c>
      <c r="G18" s="51" t="str">
        <f t="shared" si="16"/>
        <v>EAST/BDY</v>
      </c>
      <c r="H18" s="51" t="str">
        <f t="shared" si="16"/>
        <v>HAIL</v>
      </c>
      <c r="I18" s="51" t="str">
        <f t="shared" si="16"/>
        <v>HR/HAC</v>
      </c>
      <c r="J18" s="51" t="str">
        <f t="shared" si="16"/>
        <v>HTH/UCK</v>
      </c>
      <c r="K18" s="51" t="str">
        <f t="shared" si="16"/>
        <v>HYAC</v>
      </c>
      <c r="L18" s="51" t="str">
        <f t="shared" si="16"/>
        <v>LEW</v>
      </c>
      <c r="M18" s="51" t="str">
        <f t="shared" si="16"/>
        <v>MEAD</v>
      </c>
      <c r="N18" s="51" t="str">
        <f t="shared" si="16"/>
        <v>PSST</v>
      </c>
      <c r="O18" s="51" t="str">
        <f t="shared" si="16"/>
        <v>HEDGE</v>
      </c>
      <c r="P18" s="51" t="str">
        <f t="shared" si="16"/>
        <v>RUNW</v>
      </c>
      <c r="Q18" s="51" t="str">
        <f t="shared" si="16"/>
        <v>WAD</v>
      </c>
      <c r="S18" s="51" t="s">
        <v>664</v>
      </c>
      <c r="T18" s="51" t="str">
        <f>T$3</f>
        <v>A80</v>
      </c>
      <c r="U18" s="51" t="str">
        <f t="shared" ref="U18:AI18" si="17">U$3</f>
        <v>BEX</v>
      </c>
      <c r="V18" s="51" t="str">
        <f t="shared" si="17"/>
        <v>FRONTR</v>
      </c>
      <c r="W18" s="51" t="str">
        <f t="shared" si="17"/>
        <v>CPA</v>
      </c>
      <c r="X18" s="51" t="str">
        <f t="shared" si="17"/>
        <v>CROW</v>
      </c>
      <c r="Y18" s="51" t="str">
        <f t="shared" si="17"/>
        <v>EAST/BDY</v>
      </c>
      <c r="Z18" s="51" t="str">
        <f t="shared" si="17"/>
        <v>HAIL</v>
      </c>
      <c r="AA18" s="51" t="str">
        <f t="shared" si="17"/>
        <v>HR/HAC</v>
      </c>
      <c r="AB18" s="51" t="str">
        <f t="shared" si="17"/>
        <v>HTH/UCK</v>
      </c>
      <c r="AC18" s="51" t="str">
        <f t="shared" si="17"/>
        <v>HYAC</v>
      </c>
      <c r="AD18" s="51" t="str">
        <f t="shared" si="17"/>
        <v>LEW</v>
      </c>
      <c r="AE18" s="51" t="str">
        <f t="shared" si="17"/>
        <v>MEAD</v>
      </c>
      <c r="AF18" s="51" t="str">
        <f t="shared" si="17"/>
        <v>PSST</v>
      </c>
      <c r="AG18" s="51" t="str">
        <f t="shared" si="17"/>
        <v>HEDGE</v>
      </c>
      <c r="AH18" s="51" t="str">
        <f t="shared" si="17"/>
        <v>RUNW</v>
      </c>
      <c r="AI18" s="51" t="str">
        <f t="shared" si="17"/>
        <v>WAD</v>
      </c>
    </row>
    <row r="19" spans="1:35" x14ac:dyDescent="0.2">
      <c r="A19" s="51" t="s">
        <v>21</v>
      </c>
      <c r="B19" s="35">
        <v>287</v>
      </c>
      <c r="C19" s="33">
        <v>97</v>
      </c>
      <c r="D19" s="33">
        <v>36</v>
      </c>
      <c r="E19" s="33">
        <v>3</v>
      </c>
      <c r="F19" s="33">
        <v>9</v>
      </c>
      <c r="G19" s="33">
        <v>10</v>
      </c>
      <c r="H19" s="33">
        <v>6</v>
      </c>
      <c r="I19" s="33">
        <v>22</v>
      </c>
      <c r="J19" s="33">
        <v>85</v>
      </c>
      <c r="K19" s="33">
        <v>1</v>
      </c>
      <c r="L19" s="33">
        <v>2</v>
      </c>
      <c r="M19" s="33">
        <v>287</v>
      </c>
      <c r="N19" s="33">
        <v>5</v>
      </c>
      <c r="O19" s="33">
        <v>172</v>
      </c>
      <c r="P19" s="33">
        <v>81</v>
      </c>
      <c r="Q19" s="33">
        <v>187</v>
      </c>
      <c r="S19" s="51" t="s">
        <v>21</v>
      </c>
      <c r="T19" s="35">
        <f t="shared" ref="T19:AI38" si="18">IF(T$4="N",0,B19)</f>
        <v>287</v>
      </c>
      <c r="U19" s="35">
        <f t="shared" si="18"/>
        <v>97</v>
      </c>
      <c r="V19" s="35">
        <f t="shared" si="18"/>
        <v>36</v>
      </c>
      <c r="W19" s="35">
        <f t="shared" si="18"/>
        <v>0</v>
      </c>
      <c r="X19" s="35">
        <f t="shared" si="18"/>
        <v>9</v>
      </c>
      <c r="Y19" s="35">
        <f t="shared" si="18"/>
        <v>10</v>
      </c>
      <c r="Z19" s="35">
        <f t="shared" si="18"/>
        <v>6</v>
      </c>
      <c r="AA19" s="35">
        <f t="shared" si="18"/>
        <v>22</v>
      </c>
      <c r="AB19" s="35">
        <f t="shared" si="18"/>
        <v>85</v>
      </c>
      <c r="AC19" s="35">
        <f t="shared" si="18"/>
        <v>1</v>
      </c>
      <c r="AD19" s="35">
        <f t="shared" si="18"/>
        <v>2</v>
      </c>
      <c r="AE19" s="35">
        <f t="shared" si="18"/>
        <v>287</v>
      </c>
      <c r="AF19" s="35">
        <f t="shared" si="18"/>
        <v>5</v>
      </c>
      <c r="AG19" s="35">
        <f t="shared" si="18"/>
        <v>172</v>
      </c>
      <c r="AH19" s="35">
        <f t="shared" si="18"/>
        <v>81</v>
      </c>
      <c r="AI19" s="35">
        <f t="shared" si="18"/>
        <v>187</v>
      </c>
    </row>
    <row r="20" spans="1:35" x14ac:dyDescent="0.2">
      <c r="A20" s="51" t="s">
        <v>60</v>
      </c>
      <c r="B20" s="35">
        <v>287</v>
      </c>
      <c r="C20" s="33">
        <v>287</v>
      </c>
      <c r="D20" s="33">
        <v>46</v>
      </c>
      <c r="E20" s="33">
        <v>287</v>
      </c>
      <c r="F20" s="33">
        <v>14</v>
      </c>
      <c r="G20" s="33">
        <v>26</v>
      </c>
      <c r="H20" s="33">
        <v>91</v>
      </c>
      <c r="I20" s="33">
        <v>48</v>
      </c>
      <c r="J20" s="33">
        <v>109</v>
      </c>
      <c r="K20" s="33">
        <v>126</v>
      </c>
      <c r="L20" s="33">
        <v>12</v>
      </c>
      <c r="M20" s="33">
        <v>287</v>
      </c>
      <c r="N20" s="33">
        <v>17</v>
      </c>
      <c r="O20" s="33">
        <v>175</v>
      </c>
      <c r="P20" s="33">
        <v>169</v>
      </c>
      <c r="Q20" s="33">
        <v>267</v>
      </c>
      <c r="S20" s="51" t="s">
        <v>60</v>
      </c>
      <c r="T20" s="35">
        <f t="shared" si="18"/>
        <v>287</v>
      </c>
      <c r="U20" s="35">
        <f t="shared" si="18"/>
        <v>287</v>
      </c>
      <c r="V20" s="35">
        <f t="shared" si="18"/>
        <v>46</v>
      </c>
      <c r="W20" s="35">
        <f t="shared" si="18"/>
        <v>0</v>
      </c>
      <c r="X20" s="35">
        <f t="shared" si="18"/>
        <v>14</v>
      </c>
      <c r="Y20" s="35">
        <f t="shared" si="18"/>
        <v>26</v>
      </c>
      <c r="Z20" s="35">
        <f t="shared" si="18"/>
        <v>91</v>
      </c>
      <c r="AA20" s="35">
        <f t="shared" si="18"/>
        <v>48</v>
      </c>
      <c r="AB20" s="35">
        <f t="shared" si="18"/>
        <v>109</v>
      </c>
      <c r="AC20" s="35">
        <f t="shared" si="18"/>
        <v>126</v>
      </c>
      <c r="AD20" s="35">
        <f t="shared" si="18"/>
        <v>12</v>
      </c>
      <c r="AE20" s="35">
        <f t="shared" si="18"/>
        <v>287</v>
      </c>
      <c r="AF20" s="35">
        <f t="shared" si="18"/>
        <v>17</v>
      </c>
      <c r="AG20" s="35">
        <f t="shared" si="18"/>
        <v>175</v>
      </c>
      <c r="AH20" s="35">
        <f t="shared" si="18"/>
        <v>169</v>
      </c>
      <c r="AI20" s="35">
        <f t="shared" si="18"/>
        <v>267</v>
      </c>
    </row>
    <row r="21" spans="1:35" x14ac:dyDescent="0.2">
      <c r="A21" s="51" t="s">
        <v>84</v>
      </c>
      <c r="B21" s="35">
        <v>287</v>
      </c>
      <c r="C21" s="33">
        <v>287</v>
      </c>
      <c r="D21" s="33">
        <v>76</v>
      </c>
      <c r="E21" s="33">
        <v>287</v>
      </c>
      <c r="F21" s="33">
        <v>52</v>
      </c>
      <c r="G21" s="33">
        <v>35</v>
      </c>
      <c r="H21" s="33">
        <v>96</v>
      </c>
      <c r="I21" s="33">
        <v>135</v>
      </c>
      <c r="J21" s="33">
        <v>128</v>
      </c>
      <c r="K21" s="33">
        <v>287</v>
      </c>
      <c r="L21" s="33">
        <v>34</v>
      </c>
      <c r="M21" s="33">
        <v>287</v>
      </c>
      <c r="N21" s="33">
        <v>21</v>
      </c>
      <c r="O21" s="33">
        <v>287</v>
      </c>
      <c r="P21" s="33">
        <v>173</v>
      </c>
      <c r="Q21" s="33">
        <v>287</v>
      </c>
      <c r="S21" s="51" t="s">
        <v>84</v>
      </c>
      <c r="T21" s="35">
        <f t="shared" si="18"/>
        <v>287</v>
      </c>
      <c r="U21" s="35">
        <f t="shared" si="18"/>
        <v>287</v>
      </c>
      <c r="V21" s="35">
        <f t="shared" si="18"/>
        <v>76</v>
      </c>
      <c r="W21" s="35">
        <f t="shared" si="18"/>
        <v>0</v>
      </c>
      <c r="X21" s="35">
        <f t="shared" si="18"/>
        <v>52</v>
      </c>
      <c r="Y21" s="35">
        <f t="shared" si="18"/>
        <v>35</v>
      </c>
      <c r="Z21" s="35">
        <f t="shared" si="18"/>
        <v>96</v>
      </c>
      <c r="AA21" s="35">
        <f t="shared" si="18"/>
        <v>135</v>
      </c>
      <c r="AB21" s="35">
        <f t="shared" si="18"/>
        <v>128</v>
      </c>
      <c r="AC21" s="35">
        <f t="shared" si="18"/>
        <v>287</v>
      </c>
      <c r="AD21" s="35">
        <f t="shared" si="18"/>
        <v>34</v>
      </c>
      <c r="AE21" s="35">
        <f t="shared" si="18"/>
        <v>287</v>
      </c>
      <c r="AF21" s="35">
        <f t="shared" si="18"/>
        <v>21</v>
      </c>
      <c r="AG21" s="35">
        <f t="shared" si="18"/>
        <v>287</v>
      </c>
      <c r="AH21" s="35">
        <f t="shared" si="18"/>
        <v>173</v>
      </c>
      <c r="AI21" s="35">
        <f t="shared" si="18"/>
        <v>287</v>
      </c>
    </row>
    <row r="22" spans="1:35" x14ac:dyDescent="0.2">
      <c r="A22" s="51" t="s">
        <v>99</v>
      </c>
      <c r="B22" s="35">
        <v>287</v>
      </c>
      <c r="C22" s="33">
        <v>287</v>
      </c>
      <c r="D22" s="33">
        <v>100</v>
      </c>
      <c r="E22" s="33">
        <v>287</v>
      </c>
      <c r="F22" s="33">
        <v>110</v>
      </c>
      <c r="G22" s="33">
        <v>47</v>
      </c>
      <c r="H22" s="33">
        <v>111</v>
      </c>
      <c r="I22" s="33">
        <v>145</v>
      </c>
      <c r="J22" s="33">
        <v>159</v>
      </c>
      <c r="K22" s="33">
        <v>287</v>
      </c>
      <c r="L22" s="33">
        <v>60</v>
      </c>
      <c r="M22" s="33">
        <v>287</v>
      </c>
      <c r="N22" s="33">
        <v>29</v>
      </c>
      <c r="O22" s="33">
        <v>287</v>
      </c>
      <c r="P22" s="33">
        <v>184</v>
      </c>
      <c r="Q22" s="33">
        <v>287</v>
      </c>
      <c r="S22" s="51" t="s">
        <v>99</v>
      </c>
      <c r="T22" s="35">
        <f t="shared" si="18"/>
        <v>287</v>
      </c>
      <c r="U22" s="35">
        <f t="shared" si="18"/>
        <v>287</v>
      </c>
      <c r="V22" s="35">
        <f t="shared" si="18"/>
        <v>100</v>
      </c>
      <c r="W22" s="35">
        <f t="shared" si="18"/>
        <v>0</v>
      </c>
      <c r="X22" s="35">
        <f t="shared" si="18"/>
        <v>110</v>
      </c>
      <c r="Y22" s="35">
        <f t="shared" si="18"/>
        <v>47</v>
      </c>
      <c r="Z22" s="35">
        <f t="shared" si="18"/>
        <v>111</v>
      </c>
      <c r="AA22" s="35">
        <f t="shared" si="18"/>
        <v>145</v>
      </c>
      <c r="AB22" s="35">
        <f t="shared" si="18"/>
        <v>159</v>
      </c>
      <c r="AC22" s="35">
        <f t="shared" si="18"/>
        <v>287</v>
      </c>
      <c r="AD22" s="35">
        <f t="shared" si="18"/>
        <v>60</v>
      </c>
      <c r="AE22" s="35">
        <f t="shared" si="18"/>
        <v>287</v>
      </c>
      <c r="AF22" s="35">
        <f t="shared" si="18"/>
        <v>29</v>
      </c>
      <c r="AG22" s="35">
        <f t="shared" si="18"/>
        <v>287</v>
      </c>
      <c r="AH22" s="35">
        <f t="shared" si="18"/>
        <v>184</v>
      </c>
      <c r="AI22" s="35">
        <f t="shared" si="18"/>
        <v>287</v>
      </c>
    </row>
    <row r="23" spans="1:35" x14ac:dyDescent="0.2">
      <c r="A23" s="51" t="s">
        <v>33</v>
      </c>
      <c r="B23" s="35">
        <v>32</v>
      </c>
      <c r="C23" s="33">
        <v>117</v>
      </c>
      <c r="D23" s="33">
        <v>7</v>
      </c>
      <c r="E23" s="33">
        <v>287</v>
      </c>
      <c r="F23" s="33">
        <v>4</v>
      </c>
      <c r="G23" s="33">
        <v>93</v>
      </c>
      <c r="H23" s="33">
        <v>13</v>
      </c>
      <c r="I23" s="33">
        <v>87</v>
      </c>
      <c r="J23" s="33">
        <v>54</v>
      </c>
      <c r="K23" s="33">
        <v>28</v>
      </c>
      <c r="L23" s="33">
        <v>53</v>
      </c>
      <c r="M23" s="33">
        <v>287</v>
      </c>
      <c r="N23" s="33">
        <v>70</v>
      </c>
      <c r="O23" s="33">
        <v>44</v>
      </c>
      <c r="P23" s="33">
        <v>119</v>
      </c>
      <c r="Q23" s="33">
        <v>8</v>
      </c>
      <c r="S23" s="51" t="s">
        <v>33</v>
      </c>
      <c r="T23" s="35">
        <f t="shared" si="18"/>
        <v>32</v>
      </c>
      <c r="U23" s="35">
        <f t="shared" si="18"/>
        <v>117</v>
      </c>
      <c r="V23" s="35">
        <f t="shared" si="18"/>
        <v>7</v>
      </c>
      <c r="W23" s="35">
        <f t="shared" si="18"/>
        <v>0</v>
      </c>
      <c r="X23" s="35">
        <f t="shared" si="18"/>
        <v>4</v>
      </c>
      <c r="Y23" s="35">
        <f t="shared" si="18"/>
        <v>93</v>
      </c>
      <c r="Z23" s="35">
        <f t="shared" si="18"/>
        <v>13</v>
      </c>
      <c r="AA23" s="35">
        <f t="shared" si="18"/>
        <v>87</v>
      </c>
      <c r="AB23" s="35">
        <f t="shared" si="18"/>
        <v>54</v>
      </c>
      <c r="AC23" s="35">
        <f t="shared" si="18"/>
        <v>28</v>
      </c>
      <c r="AD23" s="35">
        <f t="shared" si="18"/>
        <v>53</v>
      </c>
      <c r="AE23" s="35">
        <f t="shared" si="18"/>
        <v>287</v>
      </c>
      <c r="AF23" s="35">
        <f t="shared" si="18"/>
        <v>70</v>
      </c>
      <c r="AG23" s="35">
        <f t="shared" si="18"/>
        <v>44</v>
      </c>
      <c r="AH23" s="35">
        <f t="shared" si="18"/>
        <v>119</v>
      </c>
      <c r="AI23" s="35">
        <f t="shared" si="18"/>
        <v>8</v>
      </c>
    </row>
    <row r="24" spans="1:35" x14ac:dyDescent="0.2">
      <c r="A24" s="51" t="s">
        <v>94</v>
      </c>
      <c r="B24" s="35">
        <v>287</v>
      </c>
      <c r="C24" s="33">
        <v>193</v>
      </c>
      <c r="D24" s="33">
        <v>116</v>
      </c>
      <c r="E24" s="33">
        <v>287</v>
      </c>
      <c r="F24" s="33">
        <v>25</v>
      </c>
      <c r="G24" s="33">
        <v>198</v>
      </c>
      <c r="H24" s="33">
        <v>31</v>
      </c>
      <c r="I24" s="33">
        <v>95</v>
      </c>
      <c r="J24" s="33">
        <v>69</v>
      </c>
      <c r="K24" s="33">
        <v>287</v>
      </c>
      <c r="L24" s="33">
        <v>56</v>
      </c>
      <c r="M24" s="33">
        <v>287</v>
      </c>
      <c r="N24" s="33">
        <v>99</v>
      </c>
      <c r="O24" s="33">
        <v>150</v>
      </c>
      <c r="P24" s="33">
        <v>120</v>
      </c>
      <c r="Q24" s="33">
        <v>247</v>
      </c>
      <c r="S24" s="51" t="s">
        <v>94</v>
      </c>
      <c r="T24" s="35">
        <f t="shared" si="18"/>
        <v>287</v>
      </c>
      <c r="U24" s="35">
        <f t="shared" si="18"/>
        <v>193</v>
      </c>
      <c r="V24" s="35">
        <f t="shared" si="18"/>
        <v>116</v>
      </c>
      <c r="W24" s="35">
        <f t="shared" si="18"/>
        <v>0</v>
      </c>
      <c r="X24" s="35">
        <f t="shared" si="18"/>
        <v>25</v>
      </c>
      <c r="Y24" s="35">
        <f t="shared" si="18"/>
        <v>198</v>
      </c>
      <c r="Z24" s="35">
        <f t="shared" si="18"/>
        <v>31</v>
      </c>
      <c r="AA24" s="35">
        <f t="shared" si="18"/>
        <v>95</v>
      </c>
      <c r="AB24" s="35">
        <f t="shared" si="18"/>
        <v>69</v>
      </c>
      <c r="AC24" s="35">
        <f t="shared" si="18"/>
        <v>287</v>
      </c>
      <c r="AD24" s="35">
        <f t="shared" si="18"/>
        <v>56</v>
      </c>
      <c r="AE24" s="35">
        <f t="shared" si="18"/>
        <v>287</v>
      </c>
      <c r="AF24" s="35">
        <f t="shared" si="18"/>
        <v>99</v>
      </c>
      <c r="AG24" s="35">
        <f t="shared" si="18"/>
        <v>150</v>
      </c>
      <c r="AH24" s="35">
        <f t="shared" si="18"/>
        <v>120</v>
      </c>
      <c r="AI24" s="35">
        <f t="shared" si="18"/>
        <v>247</v>
      </c>
    </row>
    <row r="25" spans="1:35" x14ac:dyDescent="0.2">
      <c r="A25" s="51" t="s">
        <v>115</v>
      </c>
      <c r="B25" s="35">
        <v>287</v>
      </c>
      <c r="C25" s="33">
        <v>275</v>
      </c>
      <c r="D25" s="33">
        <v>143</v>
      </c>
      <c r="E25" s="33">
        <v>287</v>
      </c>
      <c r="F25" s="33">
        <v>38</v>
      </c>
      <c r="G25" s="33">
        <v>287</v>
      </c>
      <c r="H25" s="33">
        <v>51</v>
      </c>
      <c r="I25" s="33">
        <v>108</v>
      </c>
      <c r="J25" s="33">
        <v>84</v>
      </c>
      <c r="K25" s="33">
        <v>287</v>
      </c>
      <c r="L25" s="33">
        <v>73</v>
      </c>
      <c r="M25" s="33">
        <v>287</v>
      </c>
      <c r="N25" s="33">
        <v>122</v>
      </c>
      <c r="O25" s="33">
        <v>158</v>
      </c>
      <c r="P25" s="33">
        <v>141</v>
      </c>
      <c r="Q25" s="33">
        <v>264</v>
      </c>
      <c r="S25" s="51" t="s">
        <v>115</v>
      </c>
      <c r="T25" s="35">
        <f t="shared" si="18"/>
        <v>287</v>
      </c>
      <c r="U25" s="35">
        <f t="shared" si="18"/>
        <v>275</v>
      </c>
      <c r="V25" s="35">
        <f t="shared" si="18"/>
        <v>143</v>
      </c>
      <c r="W25" s="35">
        <f t="shared" si="18"/>
        <v>0</v>
      </c>
      <c r="X25" s="35">
        <f t="shared" si="18"/>
        <v>38</v>
      </c>
      <c r="Y25" s="35">
        <f t="shared" si="18"/>
        <v>287</v>
      </c>
      <c r="Z25" s="35">
        <f t="shared" si="18"/>
        <v>51</v>
      </c>
      <c r="AA25" s="35">
        <f t="shared" si="18"/>
        <v>108</v>
      </c>
      <c r="AB25" s="35">
        <f t="shared" si="18"/>
        <v>84</v>
      </c>
      <c r="AC25" s="35">
        <f t="shared" si="18"/>
        <v>287</v>
      </c>
      <c r="AD25" s="35">
        <f t="shared" si="18"/>
        <v>73</v>
      </c>
      <c r="AE25" s="35">
        <f t="shared" si="18"/>
        <v>287</v>
      </c>
      <c r="AF25" s="35">
        <f t="shared" si="18"/>
        <v>122</v>
      </c>
      <c r="AG25" s="35">
        <f t="shared" si="18"/>
        <v>158</v>
      </c>
      <c r="AH25" s="35">
        <f t="shared" si="18"/>
        <v>141</v>
      </c>
      <c r="AI25" s="35">
        <f t="shared" si="18"/>
        <v>264</v>
      </c>
    </row>
    <row r="26" spans="1:35" x14ac:dyDescent="0.2">
      <c r="A26" s="51" t="s">
        <v>58</v>
      </c>
      <c r="B26" s="35">
        <v>23</v>
      </c>
      <c r="C26" s="33">
        <v>15</v>
      </c>
      <c r="D26" s="33">
        <v>266</v>
      </c>
      <c r="E26" s="33">
        <v>258</v>
      </c>
      <c r="F26" s="33">
        <v>16</v>
      </c>
      <c r="G26" s="33">
        <v>37</v>
      </c>
      <c r="H26" s="33">
        <v>286</v>
      </c>
      <c r="I26" s="33">
        <v>20</v>
      </c>
      <c r="J26" s="33">
        <v>19</v>
      </c>
      <c r="K26" s="33">
        <v>287</v>
      </c>
      <c r="L26" s="33">
        <v>11</v>
      </c>
      <c r="M26" s="33">
        <v>130</v>
      </c>
      <c r="N26" s="33">
        <v>33</v>
      </c>
      <c r="O26" s="33">
        <v>57</v>
      </c>
      <c r="P26" s="33">
        <v>72</v>
      </c>
      <c r="Q26" s="33">
        <v>180</v>
      </c>
      <c r="S26" s="51" t="s">
        <v>58</v>
      </c>
      <c r="T26" s="35">
        <f t="shared" si="18"/>
        <v>23</v>
      </c>
      <c r="U26" s="35">
        <f t="shared" si="18"/>
        <v>15</v>
      </c>
      <c r="V26" s="35">
        <f t="shared" si="18"/>
        <v>266</v>
      </c>
      <c r="W26" s="35">
        <f t="shared" si="18"/>
        <v>0</v>
      </c>
      <c r="X26" s="35">
        <f t="shared" si="18"/>
        <v>16</v>
      </c>
      <c r="Y26" s="35">
        <f t="shared" si="18"/>
        <v>37</v>
      </c>
      <c r="Z26" s="35">
        <f t="shared" si="18"/>
        <v>286</v>
      </c>
      <c r="AA26" s="35">
        <f t="shared" si="18"/>
        <v>20</v>
      </c>
      <c r="AB26" s="35">
        <f t="shared" si="18"/>
        <v>19</v>
      </c>
      <c r="AC26" s="35">
        <f t="shared" si="18"/>
        <v>287</v>
      </c>
      <c r="AD26" s="35">
        <f t="shared" si="18"/>
        <v>11</v>
      </c>
      <c r="AE26" s="35">
        <f t="shared" si="18"/>
        <v>130</v>
      </c>
      <c r="AF26" s="35">
        <f t="shared" si="18"/>
        <v>33</v>
      </c>
      <c r="AG26" s="35">
        <f t="shared" si="18"/>
        <v>57</v>
      </c>
      <c r="AH26" s="35">
        <f t="shared" si="18"/>
        <v>72</v>
      </c>
      <c r="AI26" s="35">
        <f t="shared" si="18"/>
        <v>180</v>
      </c>
    </row>
    <row r="27" spans="1:35" x14ac:dyDescent="0.2">
      <c r="A27" s="51" t="s">
        <v>92</v>
      </c>
      <c r="B27" s="35">
        <v>127</v>
      </c>
      <c r="C27" s="33">
        <v>105</v>
      </c>
      <c r="D27" s="33">
        <v>287</v>
      </c>
      <c r="E27" s="33">
        <v>261</v>
      </c>
      <c r="F27" s="33">
        <v>24</v>
      </c>
      <c r="G27" s="33">
        <v>41</v>
      </c>
      <c r="H27" s="33">
        <v>287</v>
      </c>
      <c r="I27" s="33">
        <v>61</v>
      </c>
      <c r="J27" s="33">
        <v>50</v>
      </c>
      <c r="K27" s="33">
        <v>287</v>
      </c>
      <c r="L27" s="33">
        <v>27</v>
      </c>
      <c r="M27" s="33">
        <v>287</v>
      </c>
      <c r="N27" s="33">
        <v>39</v>
      </c>
      <c r="O27" s="33">
        <v>58</v>
      </c>
      <c r="P27" s="33">
        <v>139</v>
      </c>
      <c r="Q27" s="33">
        <v>194</v>
      </c>
      <c r="S27" s="51" t="s">
        <v>92</v>
      </c>
      <c r="T27" s="35">
        <f t="shared" si="18"/>
        <v>127</v>
      </c>
      <c r="U27" s="35">
        <f t="shared" si="18"/>
        <v>105</v>
      </c>
      <c r="V27" s="35">
        <f t="shared" si="18"/>
        <v>287</v>
      </c>
      <c r="W27" s="35">
        <f t="shared" si="18"/>
        <v>0</v>
      </c>
      <c r="X27" s="35">
        <f t="shared" si="18"/>
        <v>24</v>
      </c>
      <c r="Y27" s="35">
        <f t="shared" si="18"/>
        <v>41</v>
      </c>
      <c r="Z27" s="35">
        <f t="shared" si="18"/>
        <v>287</v>
      </c>
      <c r="AA27" s="35">
        <f t="shared" si="18"/>
        <v>61</v>
      </c>
      <c r="AB27" s="35">
        <f t="shared" si="18"/>
        <v>50</v>
      </c>
      <c r="AC27" s="35">
        <f t="shared" si="18"/>
        <v>287</v>
      </c>
      <c r="AD27" s="35">
        <f t="shared" si="18"/>
        <v>27</v>
      </c>
      <c r="AE27" s="35">
        <f t="shared" si="18"/>
        <v>287</v>
      </c>
      <c r="AF27" s="35">
        <f t="shared" si="18"/>
        <v>39</v>
      </c>
      <c r="AG27" s="35">
        <f t="shared" si="18"/>
        <v>58</v>
      </c>
      <c r="AH27" s="35">
        <f t="shared" si="18"/>
        <v>139</v>
      </c>
      <c r="AI27" s="35">
        <f t="shared" si="18"/>
        <v>194</v>
      </c>
    </row>
    <row r="28" spans="1:35" x14ac:dyDescent="0.2">
      <c r="A28" s="51" t="s">
        <v>122</v>
      </c>
      <c r="B28" s="35">
        <v>287</v>
      </c>
      <c r="C28" s="33">
        <v>157</v>
      </c>
      <c r="D28" s="33">
        <v>287</v>
      </c>
      <c r="E28" s="33">
        <v>262</v>
      </c>
      <c r="F28" s="33">
        <v>160</v>
      </c>
      <c r="G28" s="33">
        <v>42</v>
      </c>
      <c r="H28" s="33">
        <v>287</v>
      </c>
      <c r="I28" s="33">
        <v>86</v>
      </c>
      <c r="J28" s="33">
        <v>78</v>
      </c>
      <c r="K28" s="33">
        <v>287</v>
      </c>
      <c r="L28" s="33">
        <v>68</v>
      </c>
      <c r="M28" s="33">
        <v>287</v>
      </c>
      <c r="N28" s="33">
        <v>89</v>
      </c>
      <c r="O28" s="33">
        <v>137</v>
      </c>
      <c r="P28" s="33">
        <v>156</v>
      </c>
      <c r="Q28" s="33">
        <v>242</v>
      </c>
      <c r="S28" s="51" t="s">
        <v>122</v>
      </c>
      <c r="T28" s="35">
        <f t="shared" si="18"/>
        <v>287</v>
      </c>
      <c r="U28" s="35">
        <f t="shared" si="18"/>
        <v>157</v>
      </c>
      <c r="V28" s="35">
        <f t="shared" si="18"/>
        <v>287</v>
      </c>
      <c r="W28" s="35">
        <f t="shared" si="18"/>
        <v>0</v>
      </c>
      <c r="X28" s="35">
        <f t="shared" si="18"/>
        <v>160</v>
      </c>
      <c r="Y28" s="35">
        <f t="shared" si="18"/>
        <v>42</v>
      </c>
      <c r="Z28" s="35">
        <f t="shared" si="18"/>
        <v>287</v>
      </c>
      <c r="AA28" s="35">
        <f t="shared" si="18"/>
        <v>86</v>
      </c>
      <c r="AB28" s="35">
        <f t="shared" si="18"/>
        <v>78</v>
      </c>
      <c r="AC28" s="35">
        <f t="shared" si="18"/>
        <v>287</v>
      </c>
      <c r="AD28" s="35">
        <f t="shared" si="18"/>
        <v>68</v>
      </c>
      <c r="AE28" s="35">
        <f t="shared" si="18"/>
        <v>287</v>
      </c>
      <c r="AF28" s="35">
        <f t="shared" si="18"/>
        <v>89</v>
      </c>
      <c r="AG28" s="35">
        <f t="shared" si="18"/>
        <v>137</v>
      </c>
      <c r="AH28" s="35">
        <f t="shared" si="18"/>
        <v>156</v>
      </c>
      <c r="AI28" s="35">
        <f t="shared" si="18"/>
        <v>242</v>
      </c>
    </row>
    <row r="29" spans="1:35" x14ac:dyDescent="0.2">
      <c r="A29" s="51" t="s">
        <v>74</v>
      </c>
      <c r="B29" s="35">
        <v>133</v>
      </c>
      <c r="C29" s="33">
        <v>83</v>
      </c>
      <c r="D29" s="33">
        <v>257</v>
      </c>
      <c r="E29" s="33">
        <v>234</v>
      </c>
      <c r="F29" s="33">
        <v>79</v>
      </c>
      <c r="G29" s="33">
        <v>144</v>
      </c>
      <c r="H29" s="33">
        <v>209</v>
      </c>
      <c r="I29" s="33">
        <v>40</v>
      </c>
      <c r="J29" s="33">
        <v>203</v>
      </c>
      <c r="K29" s="33">
        <v>287</v>
      </c>
      <c r="L29" s="33">
        <v>18</v>
      </c>
      <c r="M29" s="33">
        <v>205</v>
      </c>
      <c r="N29" s="33">
        <v>114</v>
      </c>
      <c r="O29" s="33">
        <v>64</v>
      </c>
      <c r="P29" s="33">
        <v>101</v>
      </c>
      <c r="Q29" s="33">
        <v>82</v>
      </c>
      <c r="S29" s="51" t="s">
        <v>74</v>
      </c>
      <c r="T29" s="35">
        <f t="shared" si="18"/>
        <v>133</v>
      </c>
      <c r="U29" s="35">
        <f t="shared" si="18"/>
        <v>83</v>
      </c>
      <c r="V29" s="35">
        <f t="shared" si="18"/>
        <v>257</v>
      </c>
      <c r="W29" s="35">
        <f t="shared" si="18"/>
        <v>0</v>
      </c>
      <c r="X29" s="35">
        <f t="shared" si="18"/>
        <v>79</v>
      </c>
      <c r="Y29" s="35">
        <f t="shared" si="18"/>
        <v>144</v>
      </c>
      <c r="Z29" s="35">
        <f t="shared" si="18"/>
        <v>209</v>
      </c>
      <c r="AA29" s="35">
        <f t="shared" si="18"/>
        <v>40</v>
      </c>
      <c r="AB29" s="35">
        <f t="shared" si="18"/>
        <v>203</v>
      </c>
      <c r="AC29" s="35">
        <f t="shared" si="18"/>
        <v>287</v>
      </c>
      <c r="AD29" s="35">
        <f t="shared" si="18"/>
        <v>18</v>
      </c>
      <c r="AE29" s="35">
        <f t="shared" si="18"/>
        <v>205</v>
      </c>
      <c r="AF29" s="35">
        <f t="shared" si="18"/>
        <v>114</v>
      </c>
      <c r="AG29" s="35">
        <f t="shared" si="18"/>
        <v>64</v>
      </c>
      <c r="AH29" s="35">
        <f t="shared" si="18"/>
        <v>101</v>
      </c>
      <c r="AI29" s="35">
        <f t="shared" si="18"/>
        <v>82</v>
      </c>
    </row>
    <row r="30" spans="1:35" x14ac:dyDescent="0.2">
      <c r="A30" s="51" t="s">
        <v>124</v>
      </c>
      <c r="B30" s="35">
        <v>287</v>
      </c>
      <c r="C30" s="33">
        <v>285</v>
      </c>
      <c r="D30" s="33">
        <v>287</v>
      </c>
      <c r="E30" s="33">
        <v>273</v>
      </c>
      <c r="F30" s="33">
        <v>147</v>
      </c>
      <c r="G30" s="33">
        <v>154</v>
      </c>
      <c r="H30" s="33">
        <v>287</v>
      </c>
      <c r="I30" s="33">
        <v>43</v>
      </c>
      <c r="J30" s="33">
        <v>287</v>
      </c>
      <c r="K30" s="33">
        <v>287</v>
      </c>
      <c r="L30" s="33">
        <v>63</v>
      </c>
      <c r="M30" s="33">
        <v>287</v>
      </c>
      <c r="N30" s="33">
        <v>132</v>
      </c>
      <c r="O30" s="33">
        <v>106</v>
      </c>
      <c r="P30" s="33">
        <v>102</v>
      </c>
      <c r="Q30" s="33">
        <v>134</v>
      </c>
      <c r="S30" s="51" t="s">
        <v>124</v>
      </c>
      <c r="T30" s="35">
        <f t="shared" si="18"/>
        <v>287</v>
      </c>
      <c r="U30" s="35">
        <f t="shared" si="18"/>
        <v>285</v>
      </c>
      <c r="V30" s="35">
        <f t="shared" si="18"/>
        <v>287</v>
      </c>
      <c r="W30" s="35">
        <f t="shared" si="18"/>
        <v>0</v>
      </c>
      <c r="X30" s="35">
        <f t="shared" si="18"/>
        <v>147</v>
      </c>
      <c r="Y30" s="35">
        <f t="shared" si="18"/>
        <v>154</v>
      </c>
      <c r="Z30" s="35">
        <f t="shared" si="18"/>
        <v>287</v>
      </c>
      <c r="AA30" s="35">
        <f t="shared" si="18"/>
        <v>43</v>
      </c>
      <c r="AB30" s="35">
        <f t="shared" si="18"/>
        <v>287</v>
      </c>
      <c r="AC30" s="35">
        <f t="shared" si="18"/>
        <v>287</v>
      </c>
      <c r="AD30" s="35">
        <f t="shared" si="18"/>
        <v>63</v>
      </c>
      <c r="AE30" s="35">
        <f t="shared" si="18"/>
        <v>287</v>
      </c>
      <c r="AF30" s="35">
        <f t="shared" si="18"/>
        <v>132</v>
      </c>
      <c r="AG30" s="35">
        <f t="shared" si="18"/>
        <v>106</v>
      </c>
      <c r="AH30" s="35">
        <f t="shared" si="18"/>
        <v>102</v>
      </c>
      <c r="AI30" s="35">
        <f t="shared" si="18"/>
        <v>134</v>
      </c>
    </row>
    <row r="31" spans="1:35" x14ac:dyDescent="0.2">
      <c r="A31" s="51" t="s">
        <v>102</v>
      </c>
      <c r="B31" s="35">
        <v>113</v>
      </c>
      <c r="C31" s="33">
        <v>287</v>
      </c>
      <c r="D31" s="33">
        <v>125</v>
      </c>
      <c r="E31" s="33">
        <v>287</v>
      </c>
      <c r="F31" s="33">
        <v>74</v>
      </c>
      <c r="G31" s="33">
        <v>30</v>
      </c>
      <c r="H31" s="33">
        <v>49</v>
      </c>
      <c r="I31" s="33">
        <v>240</v>
      </c>
      <c r="J31" s="33">
        <v>246</v>
      </c>
      <c r="K31" s="33">
        <v>166</v>
      </c>
      <c r="L31" s="33">
        <v>103</v>
      </c>
      <c r="M31" s="33">
        <v>67</v>
      </c>
      <c r="N31" s="33">
        <v>118</v>
      </c>
      <c r="O31" s="33">
        <v>142</v>
      </c>
      <c r="P31" s="33">
        <v>191</v>
      </c>
      <c r="Q31" s="33">
        <v>287</v>
      </c>
      <c r="S31" s="51" t="s">
        <v>102</v>
      </c>
      <c r="T31" s="35">
        <f t="shared" si="18"/>
        <v>113</v>
      </c>
      <c r="U31" s="35">
        <f t="shared" si="18"/>
        <v>287</v>
      </c>
      <c r="V31" s="35">
        <f t="shared" si="18"/>
        <v>125</v>
      </c>
      <c r="W31" s="35">
        <f t="shared" si="18"/>
        <v>0</v>
      </c>
      <c r="X31" s="35">
        <f t="shared" si="18"/>
        <v>74</v>
      </c>
      <c r="Y31" s="35">
        <f t="shared" si="18"/>
        <v>30</v>
      </c>
      <c r="Z31" s="35">
        <f t="shared" si="18"/>
        <v>49</v>
      </c>
      <c r="AA31" s="35">
        <f t="shared" si="18"/>
        <v>240</v>
      </c>
      <c r="AB31" s="35">
        <f t="shared" si="18"/>
        <v>246</v>
      </c>
      <c r="AC31" s="35">
        <f t="shared" si="18"/>
        <v>166</v>
      </c>
      <c r="AD31" s="35">
        <f t="shared" si="18"/>
        <v>103</v>
      </c>
      <c r="AE31" s="35">
        <f t="shared" si="18"/>
        <v>67</v>
      </c>
      <c r="AF31" s="35">
        <f t="shared" si="18"/>
        <v>118</v>
      </c>
      <c r="AG31" s="35">
        <f t="shared" si="18"/>
        <v>142</v>
      </c>
      <c r="AH31" s="35">
        <f t="shared" si="18"/>
        <v>191</v>
      </c>
      <c r="AI31" s="35">
        <f t="shared" si="18"/>
        <v>287</v>
      </c>
    </row>
    <row r="32" spans="1:35" x14ac:dyDescent="0.2">
      <c r="A32" s="51" t="s">
        <v>149</v>
      </c>
      <c r="B32" s="35">
        <v>287</v>
      </c>
      <c r="C32" s="33">
        <v>287</v>
      </c>
      <c r="D32" s="33">
        <v>148</v>
      </c>
      <c r="E32" s="33">
        <v>287</v>
      </c>
      <c r="F32" s="33">
        <v>179</v>
      </c>
      <c r="G32" s="33">
        <v>277</v>
      </c>
      <c r="H32" s="33">
        <v>59</v>
      </c>
      <c r="I32" s="33">
        <v>250</v>
      </c>
      <c r="J32" s="33">
        <v>274</v>
      </c>
      <c r="K32" s="33">
        <v>287</v>
      </c>
      <c r="L32" s="33">
        <v>138</v>
      </c>
      <c r="M32" s="33">
        <v>287</v>
      </c>
      <c r="N32" s="33">
        <v>178</v>
      </c>
      <c r="O32" s="33">
        <v>260</v>
      </c>
      <c r="P32" s="33">
        <v>220</v>
      </c>
      <c r="Q32" s="33">
        <v>287</v>
      </c>
      <c r="S32" s="51" t="s">
        <v>149</v>
      </c>
      <c r="T32" s="35">
        <f t="shared" si="18"/>
        <v>287</v>
      </c>
      <c r="U32" s="35">
        <f t="shared" si="18"/>
        <v>287</v>
      </c>
      <c r="V32" s="35">
        <f t="shared" si="18"/>
        <v>148</v>
      </c>
      <c r="W32" s="35">
        <f t="shared" si="18"/>
        <v>0</v>
      </c>
      <c r="X32" s="35">
        <f t="shared" si="18"/>
        <v>179</v>
      </c>
      <c r="Y32" s="35">
        <f t="shared" si="18"/>
        <v>277</v>
      </c>
      <c r="Z32" s="35">
        <f t="shared" si="18"/>
        <v>59</v>
      </c>
      <c r="AA32" s="35">
        <f t="shared" si="18"/>
        <v>250</v>
      </c>
      <c r="AB32" s="35">
        <f t="shared" si="18"/>
        <v>274</v>
      </c>
      <c r="AC32" s="35">
        <f t="shared" si="18"/>
        <v>287</v>
      </c>
      <c r="AD32" s="35">
        <f t="shared" si="18"/>
        <v>138</v>
      </c>
      <c r="AE32" s="35">
        <f t="shared" si="18"/>
        <v>287</v>
      </c>
      <c r="AF32" s="35">
        <f t="shared" si="18"/>
        <v>178</v>
      </c>
      <c r="AG32" s="35">
        <f t="shared" si="18"/>
        <v>260</v>
      </c>
      <c r="AH32" s="35">
        <f t="shared" si="18"/>
        <v>220</v>
      </c>
      <c r="AI32" s="35">
        <f t="shared" si="18"/>
        <v>287</v>
      </c>
    </row>
    <row r="33" spans="1:35" x14ac:dyDescent="0.2">
      <c r="A33" s="51" t="s">
        <v>159</v>
      </c>
      <c r="B33" s="35">
        <v>188</v>
      </c>
      <c r="C33" s="33">
        <v>146</v>
      </c>
      <c r="D33" s="33">
        <v>197</v>
      </c>
      <c r="E33" s="33">
        <v>287</v>
      </c>
      <c r="F33" s="33">
        <v>162</v>
      </c>
      <c r="G33" s="33">
        <v>98</v>
      </c>
      <c r="H33" s="33">
        <v>75</v>
      </c>
      <c r="I33" s="33">
        <v>104</v>
      </c>
      <c r="J33" s="33">
        <v>269</v>
      </c>
      <c r="K33" s="33">
        <v>287</v>
      </c>
      <c r="L33" s="33">
        <v>88</v>
      </c>
      <c r="M33" s="33">
        <v>90</v>
      </c>
      <c r="N33" s="33">
        <v>92</v>
      </c>
      <c r="O33" s="33">
        <v>215</v>
      </c>
      <c r="P33" s="33">
        <v>65</v>
      </c>
      <c r="Q33" s="33">
        <v>265</v>
      </c>
      <c r="S33" s="51" t="s">
        <v>159</v>
      </c>
      <c r="T33" s="35">
        <f t="shared" si="18"/>
        <v>188</v>
      </c>
      <c r="U33" s="35">
        <f t="shared" si="18"/>
        <v>146</v>
      </c>
      <c r="V33" s="35">
        <f t="shared" si="18"/>
        <v>197</v>
      </c>
      <c r="W33" s="35">
        <f t="shared" si="18"/>
        <v>0</v>
      </c>
      <c r="X33" s="35">
        <f t="shared" si="18"/>
        <v>162</v>
      </c>
      <c r="Y33" s="35">
        <f t="shared" si="18"/>
        <v>98</v>
      </c>
      <c r="Z33" s="35">
        <f t="shared" si="18"/>
        <v>75</v>
      </c>
      <c r="AA33" s="35">
        <f t="shared" si="18"/>
        <v>104</v>
      </c>
      <c r="AB33" s="35">
        <f t="shared" si="18"/>
        <v>269</v>
      </c>
      <c r="AC33" s="35">
        <f t="shared" si="18"/>
        <v>287</v>
      </c>
      <c r="AD33" s="35">
        <f t="shared" si="18"/>
        <v>88</v>
      </c>
      <c r="AE33" s="35">
        <f t="shared" si="18"/>
        <v>90</v>
      </c>
      <c r="AF33" s="35">
        <f t="shared" si="18"/>
        <v>92</v>
      </c>
      <c r="AG33" s="35">
        <f t="shared" si="18"/>
        <v>215</v>
      </c>
      <c r="AH33" s="35">
        <f t="shared" si="18"/>
        <v>65</v>
      </c>
      <c r="AI33" s="35">
        <f t="shared" si="18"/>
        <v>265</v>
      </c>
    </row>
    <row r="34" spans="1:35" x14ac:dyDescent="0.2">
      <c r="A34" s="51" t="s">
        <v>195</v>
      </c>
      <c r="B34" s="35">
        <v>287</v>
      </c>
      <c r="C34" s="33">
        <v>287</v>
      </c>
      <c r="D34" s="33">
        <v>245</v>
      </c>
      <c r="E34" s="33">
        <v>287</v>
      </c>
      <c r="F34" s="33">
        <v>174</v>
      </c>
      <c r="G34" s="33">
        <v>287</v>
      </c>
      <c r="H34" s="33">
        <v>94</v>
      </c>
      <c r="I34" s="33">
        <v>225</v>
      </c>
      <c r="J34" s="33">
        <v>270</v>
      </c>
      <c r="K34" s="33">
        <v>287</v>
      </c>
      <c r="L34" s="33">
        <v>195</v>
      </c>
      <c r="M34" s="33">
        <v>287</v>
      </c>
      <c r="N34" s="33">
        <v>171</v>
      </c>
      <c r="O34" s="33">
        <v>253</v>
      </c>
      <c r="P34" s="33">
        <v>151</v>
      </c>
      <c r="Q34" s="33">
        <v>284</v>
      </c>
      <c r="S34" s="51" t="s">
        <v>195</v>
      </c>
      <c r="T34" s="35">
        <f t="shared" si="18"/>
        <v>287</v>
      </c>
      <c r="U34" s="35">
        <f t="shared" si="18"/>
        <v>287</v>
      </c>
      <c r="V34" s="35">
        <f t="shared" si="18"/>
        <v>245</v>
      </c>
      <c r="W34" s="35">
        <f t="shared" si="18"/>
        <v>0</v>
      </c>
      <c r="X34" s="35">
        <f t="shared" si="18"/>
        <v>174</v>
      </c>
      <c r="Y34" s="35">
        <f t="shared" si="18"/>
        <v>287</v>
      </c>
      <c r="Z34" s="35">
        <f t="shared" si="18"/>
        <v>94</v>
      </c>
      <c r="AA34" s="35">
        <f t="shared" si="18"/>
        <v>225</v>
      </c>
      <c r="AB34" s="35">
        <f t="shared" si="18"/>
        <v>270</v>
      </c>
      <c r="AC34" s="35">
        <f t="shared" si="18"/>
        <v>287</v>
      </c>
      <c r="AD34" s="35">
        <f t="shared" si="18"/>
        <v>195</v>
      </c>
      <c r="AE34" s="35">
        <f t="shared" si="18"/>
        <v>287</v>
      </c>
      <c r="AF34" s="35">
        <f t="shared" si="18"/>
        <v>171</v>
      </c>
      <c r="AG34" s="35">
        <f t="shared" si="18"/>
        <v>253</v>
      </c>
      <c r="AH34" s="35">
        <f t="shared" si="18"/>
        <v>151</v>
      </c>
      <c r="AI34" s="35">
        <f t="shared" ref="AI34:AI53" si="19">IF(AI$4="N",0,Q34)</f>
        <v>284</v>
      </c>
    </row>
    <row r="35" spans="1:35" x14ac:dyDescent="0.2">
      <c r="A35" s="51" t="s">
        <v>211</v>
      </c>
      <c r="B35" s="35">
        <v>140</v>
      </c>
      <c r="C35" s="33">
        <v>208</v>
      </c>
      <c r="D35" s="33">
        <v>287</v>
      </c>
      <c r="E35" s="33">
        <v>287</v>
      </c>
      <c r="F35" s="33">
        <v>165</v>
      </c>
      <c r="G35" s="33">
        <v>107</v>
      </c>
      <c r="H35" s="33">
        <v>170</v>
      </c>
      <c r="I35" s="33">
        <v>182</v>
      </c>
      <c r="J35" s="33">
        <v>176</v>
      </c>
      <c r="K35" s="33">
        <v>181</v>
      </c>
      <c r="L35" s="33">
        <v>212</v>
      </c>
      <c r="M35" s="33">
        <v>287</v>
      </c>
      <c r="N35" s="33">
        <v>248</v>
      </c>
      <c r="O35" s="33">
        <v>230</v>
      </c>
      <c r="P35" s="33">
        <v>204</v>
      </c>
      <c r="Q35" s="33">
        <v>112</v>
      </c>
      <c r="S35" s="51" t="s">
        <v>211</v>
      </c>
      <c r="T35" s="35">
        <f t="shared" ref="T35:AH54" si="20">IF(T$4="N",0,B35)</f>
        <v>140</v>
      </c>
      <c r="U35" s="35">
        <f t="shared" si="20"/>
        <v>208</v>
      </c>
      <c r="V35" s="35">
        <f t="shared" si="20"/>
        <v>287</v>
      </c>
      <c r="W35" s="35">
        <f t="shared" si="20"/>
        <v>0</v>
      </c>
      <c r="X35" s="35">
        <f t="shared" si="20"/>
        <v>165</v>
      </c>
      <c r="Y35" s="35">
        <f t="shared" si="20"/>
        <v>107</v>
      </c>
      <c r="Z35" s="35">
        <f t="shared" si="20"/>
        <v>170</v>
      </c>
      <c r="AA35" s="35">
        <f t="shared" si="20"/>
        <v>182</v>
      </c>
      <c r="AB35" s="35">
        <f t="shared" si="20"/>
        <v>176</v>
      </c>
      <c r="AC35" s="35">
        <f t="shared" si="20"/>
        <v>181</v>
      </c>
      <c r="AD35" s="35">
        <f t="shared" si="20"/>
        <v>212</v>
      </c>
      <c r="AE35" s="35">
        <f t="shared" si="20"/>
        <v>287</v>
      </c>
      <c r="AF35" s="35">
        <f t="shared" si="20"/>
        <v>248</v>
      </c>
      <c r="AG35" s="35">
        <f t="shared" si="20"/>
        <v>230</v>
      </c>
      <c r="AH35" s="35">
        <f t="shared" si="20"/>
        <v>204</v>
      </c>
      <c r="AI35" s="35">
        <f t="shared" si="19"/>
        <v>112</v>
      </c>
    </row>
    <row r="36" spans="1:35" x14ac:dyDescent="0.2">
      <c r="A36" s="51" t="s">
        <v>272</v>
      </c>
      <c r="B36" s="35">
        <v>155</v>
      </c>
      <c r="C36" s="33">
        <v>287</v>
      </c>
      <c r="D36" s="33">
        <v>287</v>
      </c>
      <c r="E36" s="33">
        <v>287</v>
      </c>
      <c r="F36" s="33">
        <v>167</v>
      </c>
      <c r="G36" s="33">
        <v>280</v>
      </c>
      <c r="H36" s="33">
        <v>202</v>
      </c>
      <c r="I36" s="33">
        <v>200</v>
      </c>
      <c r="J36" s="33">
        <v>241</v>
      </c>
      <c r="K36" s="33">
        <v>287</v>
      </c>
      <c r="L36" s="33">
        <v>214</v>
      </c>
      <c r="M36" s="33">
        <v>287</v>
      </c>
      <c r="N36" s="33">
        <v>254</v>
      </c>
      <c r="O36" s="33">
        <v>251</v>
      </c>
      <c r="P36" s="33">
        <v>211</v>
      </c>
      <c r="Q36" s="33">
        <v>163</v>
      </c>
      <c r="S36" s="51" t="s">
        <v>272</v>
      </c>
      <c r="T36" s="35">
        <f t="shared" si="20"/>
        <v>155</v>
      </c>
      <c r="U36" s="35">
        <f t="shared" si="20"/>
        <v>287</v>
      </c>
      <c r="V36" s="35">
        <f t="shared" si="20"/>
        <v>287</v>
      </c>
      <c r="W36" s="35">
        <f t="shared" si="20"/>
        <v>0</v>
      </c>
      <c r="X36" s="35">
        <f t="shared" si="20"/>
        <v>167</v>
      </c>
      <c r="Y36" s="35">
        <f t="shared" si="20"/>
        <v>280</v>
      </c>
      <c r="Z36" s="35">
        <f t="shared" si="20"/>
        <v>202</v>
      </c>
      <c r="AA36" s="35">
        <f t="shared" si="20"/>
        <v>200</v>
      </c>
      <c r="AB36" s="35">
        <f t="shared" si="20"/>
        <v>241</v>
      </c>
      <c r="AC36" s="35">
        <f t="shared" si="20"/>
        <v>287</v>
      </c>
      <c r="AD36" s="35">
        <f t="shared" si="20"/>
        <v>214</v>
      </c>
      <c r="AE36" s="35">
        <f t="shared" si="20"/>
        <v>287</v>
      </c>
      <c r="AF36" s="35">
        <f t="shared" si="20"/>
        <v>254</v>
      </c>
      <c r="AG36" s="35">
        <f t="shared" si="20"/>
        <v>251</v>
      </c>
      <c r="AH36" s="35">
        <f t="shared" si="20"/>
        <v>211</v>
      </c>
      <c r="AI36" s="35">
        <f t="shared" si="19"/>
        <v>163</v>
      </c>
    </row>
    <row r="37" spans="1:35" x14ac:dyDescent="0.2">
      <c r="A37" s="51" t="s">
        <v>130</v>
      </c>
      <c r="B37" s="35">
        <v>71</v>
      </c>
      <c r="C37" s="33">
        <v>287</v>
      </c>
      <c r="D37" s="33">
        <v>287</v>
      </c>
      <c r="E37" s="33">
        <v>287</v>
      </c>
      <c r="F37" s="33">
        <v>233</v>
      </c>
      <c r="G37" s="33">
        <v>287</v>
      </c>
      <c r="H37" s="33">
        <v>192</v>
      </c>
      <c r="I37" s="33">
        <v>201</v>
      </c>
      <c r="J37" s="33">
        <v>229</v>
      </c>
      <c r="K37" s="33">
        <v>276</v>
      </c>
      <c r="L37" s="33">
        <v>219</v>
      </c>
      <c r="M37" s="33">
        <v>287</v>
      </c>
      <c r="N37" s="33">
        <v>268</v>
      </c>
      <c r="O37" s="33">
        <v>45</v>
      </c>
      <c r="P37" s="33">
        <v>231</v>
      </c>
      <c r="Q37" s="33">
        <v>217</v>
      </c>
      <c r="S37" s="51" t="s">
        <v>130</v>
      </c>
      <c r="T37" s="35">
        <f t="shared" si="20"/>
        <v>71</v>
      </c>
      <c r="U37" s="35">
        <f t="shared" si="20"/>
        <v>287</v>
      </c>
      <c r="V37" s="35">
        <f t="shared" si="20"/>
        <v>287</v>
      </c>
      <c r="W37" s="35">
        <f t="shared" si="20"/>
        <v>0</v>
      </c>
      <c r="X37" s="35">
        <f t="shared" si="20"/>
        <v>233</v>
      </c>
      <c r="Y37" s="35">
        <f t="shared" si="20"/>
        <v>287</v>
      </c>
      <c r="Z37" s="35">
        <f t="shared" si="20"/>
        <v>192</v>
      </c>
      <c r="AA37" s="35">
        <f t="shared" si="20"/>
        <v>201</v>
      </c>
      <c r="AB37" s="35">
        <f t="shared" si="20"/>
        <v>229</v>
      </c>
      <c r="AC37" s="35">
        <f t="shared" si="20"/>
        <v>276</v>
      </c>
      <c r="AD37" s="35">
        <f t="shared" si="20"/>
        <v>219</v>
      </c>
      <c r="AE37" s="35">
        <f t="shared" si="20"/>
        <v>287</v>
      </c>
      <c r="AF37" s="35">
        <f t="shared" si="20"/>
        <v>268</v>
      </c>
      <c r="AG37" s="35">
        <f t="shared" si="20"/>
        <v>45</v>
      </c>
      <c r="AH37" s="35">
        <f t="shared" si="20"/>
        <v>231</v>
      </c>
      <c r="AI37" s="35">
        <f t="shared" si="19"/>
        <v>217</v>
      </c>
    </row>
    <row r="38" spans="1:35" x14ac:dyDescent="0.2">
      <c r="A38" s="51" t="s">
        <v>268</v>
      </c>
      <c r="B38" s="35">
        <v>152</v>
      </c>
      <c r="C38" s="33">
        <v>287</v>
      </c>
      <c r="D38" s="33">
        <v>287</v>
      </c>
      <c r="E38" s="33">
        <v>287</v>
      </c>
      <c r="F38" s="33">
        <v>278</v>
      </c>
      <c r="G38" s="33">
        <v>287</v>
      </c>
      <c r="H38" s="33">
        <v>213</v>
      </c>
      <c r="I38" s="33">
        <v>223</v>
      </c>
      <c r="J38" s="33">
        <v>252</v>
      </c>
      <c r="K38" s="33">
        <v>287</v>
      </c>
      <c r="L38" s="33">
        <v>287</v>
      </c>
      <c r="M38" s="33">
        <v>287</v>
      </c>
      <c r="N38" s="33">
        <v>282</v>
      </c>
      <c r="O38" s="33">
        <v>190</v>
      </c>
      <c r="P38" s="33">
        <v>287</v>
      </c>
      <c r="Q38" s="33">
        <v>244</v>
      </c>
      <c r="S38" s="51" t="s">
        <v>268</v>
      </c>
      <c r="T38" s="35">
        <f t="shared" si="20"/>
        <v>152</v>
      </c>
      <c r="U38" s="35">
        <f t="shared" si="20"/>
        <v>287</v>
      </c>
      <c r="V38" s="35">
        <f t="shared" si="20"/>
        <v>287</v>
      </c>
      <c r="W38" s="35">
        <f t="shared" si="20"/>
        <v>0</v>
      </c>
      <c r="X38" s="35">
        <f t="shared" si="20"/>
        <v>278</v>
      </c>
      <c r="Y38" s="35">
        <f t="shared" si="20"/>
        <v>287</v>
      </c>
      <c r="Z38" s="35">
        <f t="shared" si="20"/>
        <v>213</v>
      </c>
      <c r="AA38" s="35">
        <f t="shared" si="20"/>
        <v>223</v>
      </c>
      <c r="AB38" s="35">
        <f t="shared" si="20"/>
        <v>252</v>
      </c>
      <c r="AC38" s="35">
        <f t="shared" si="20"/>
        <v>287</v>
      </c>
      <c r="AD38" s="35">
        <f t="shared" si="20"/>
        <v>287</v>
      </c>
      <c r="AE38" s="35">
        <f t="shared" si="20"/>
        <v>287</v>
      </c>
      <c r="AF38" s="35">
        <f t="shared" si="20"/>
        <v>282</v>
      </c>
      <c r="AG38" s="35">
        <f t="shared" si="20"/>
        <v>190</v>
      </c>
      <c r="AH38" s="35">
        <f t="shared" si="20"/>
        <v>287</v>
      </c>
      <c r="AI38" s="35">
        <f t="shared" si="19"/>
        <v>244</v>
      </c>
    </row>
    <row r="39" spans="1:35" x14ac:dyDescent="0.2">
      <c r="A39" s="51"/>
      <c r="B39" s="8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S39" s="51"/>
      <c r="T39" s="51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x14ac:dyDescent="0.2">
      <c r="A40" s="51" t="s">
        <v>471</v>
      </c>
      <c r="B40" s="33">
        <f t="shared" ref="B40:Q40" si="21">SUM(B19:B39)</f>
        <v>4004</v>
      </c>
      <c r="C40" s="33">
        <f t="shared" si="21"/>
        <v>4264</v>
      </c>
      <c r="D40" s="33">
        <f>SUM(D19:D39)</f>
        <v>3771</v>
      </c>
      <c r="E40" s="33">
        <f t="shared" si="21"/>
        <v>5309</v>
      </c>
      <c r="F40" s="33">
        <f t="shared" si="21"/>
        <v>2110</v>
      </c>
      <c r="G40" s="33">
        <f t="shared" si="21"/>
        <v>2767</v>
      </c>
      <c r="H40" s="33">
        <f t="shared" si="21"/>
        <v>2809</v>
      </c>
      <c r="I40" s="33">
        <f t="shared" si="21"/>
        <v>2515</v>
      </c>
      <c r="J40" s="33">
        <f t="shared" si="21"/>
        <v>3282</v>
      </c>
      <c r="K40" s="33">
        <f t="shared" si="21"/>
        <v>4796</v>
      </c>
      <c r="L40" s="33">
        <f>SUM(L19:L39)</f>
        <v>1933</v>
      </c>
      <c r="M40" s="33">
        <f t="shared" si="21"/>
        <v>5084</v>
      </c>
      <c r="N40" s="33">
        <f t="shared" si="21"/>
        <v>2381</v>
      </c>
      <c r="O40" s="33">
        <f t="shared" si="21"/>
        <v>3281</v>
      </c>
      <c r="P40" s="33">
        <f t="shared" si="21"/>
        <v>3117</v>
      </c>
      <c r="Q40" s="33">
        <f t="shared" si="21"/>
        <v>4238</v>
      </c>
      <c r="S40" s="51" t="s">
        <v>471</v>
      </c>
      <c r="T40" s="33">
        <f>IF(T$4="N","- ",SUM(T19:T39))</f>
        <v>4004</v>
      </c>
      <c r="U40" s="33">
        <f>IF(U$4="N","- ",SUM(U19:U39))</f>
        <v>4264</v>
      </c>
      <c r="V40" s="33">
        <f>IF(V$4="N","- ",SUM(V19:V39))</f>
        <v>3771</v>
      </c>
      <c r="W40" s="33" t="str">
        <f>IF(W$4="N","- ",SUM(W19:W39))</f>
        <v xml:space="preserve">- </v>
      </c>
      <c r="X40" s="33">
        <f t="shared" ref="X40:AI40" si="22">IF(X$4="N","- ",SUM(X19:X39))</f>
        <v>2110</v>
      </c>
      <c r="Y40" s="33">
        <f t="shared" si="22"/>
        <v>2767</v>
      </c>
      <c r="Z40" s="33">
        <f t="shared" si="22"/>
        <v>2809</v>
      </c>
      <c r="AA40" s="33">
        <f t="shared" si="22"/>
        <v>2515</v>
      </c>
      <c r="AB40" s="33">
        <f t="shared" si="22"/>
        <v>3282</v>
      </c>
      <c r="AC40" s="33">
        <f t="shared" si="22"/>
        <v>4796</v>
      </c>
      <c r="AD40" s="33">
        <f t="shared" si="22"/>
        <v>1933</v>
      </c>
      <c r="AE40" s="33">
        <f t="shared" si="22"/>
        <v>5084</v>
      </c>
      <c r="AF40" s="33">
        <f t="shared" si="22"/>
        <v>2381</v>
      </c>
      <c r="AG40" s="33">
        <f t="shared" si="22"/>
        <v>3281</v>
      </c>
      <c r="AH40" s="33">
        <f t="shared" si="22"/>
        <v>3117</v>
      </c>
      <c r="AI40" s="33">
        <f t="shared" si="22"/>
        <v>4238</v>
      </c>
    </row>
    <row r="41" spans="1:35" x14ac:dyDescent="0.2">
      <c r="A41" s="51"/>
      <c r="B41" s="85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S41" s="51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1:35" x14ac:dyDescent="0.2">
      <c r="A42" s="51" t="s">
        <v>461</v>
      </c>
      <c r="B42" s="72">
        <f t="shared" ref="B42:Q42" si="23">IF(SUM($A40:$R40)=0,0,COUNTIF($A40:$R40,"&lt;"&amp;B40)+1)</f>
        <v>11</v>
      </c>
      <c r="C42" s="72">
        <f t="shared" si="23"/>
        <v>13</v>
      </c>
      <c r="D42" s="72">
        <f t="shared" si="23"/>
        <v>10</v>
      </c>
      <c r="E42" s="72">
        <f t="shared" si="23"/>
        <v>16</v>
      </c>
      <c r="F42" s="72">
        <f t="shared" si="23"/>
        <v>2</v>
      </c>
      <c r="G42" s="72">
        <f t="shared" si="23"/>
        <v>5</v>
      </c>
      <c r="H42" s="72">
        <f t="shared" si="23"/>
        <v>6</v>
      </c>
      <c r="I42" s="72">
        <f t="shared" si="23"/>
        <v>4</v>
      </c>
      <c r="J42" s="72">
        <f t="shared" si="23"/>
        <v>9</v>
      </c>
      <c r="K42" s="72">
        <f t="shared" si="23"/>
        <v>14</v>
      </c>
      <c r="L42" s="72">
        <f t="shared" si="23"/>
        <v>1</v>
      </c>
      <c r="M42" s="72">
        <f t="shared" si="23"/>
        <v>15</v>
      </c>
      <c r="N42" s="72">
        <f t="shared" si="23"/>
        <v>3</v>
      </c>
      <c r="O42" s="72">
        <f t="shared" si="23"/>
        <v>8</v>
      </c>
      <c r="P42" s="72">
        <f t="shared" si="23"/>
        <v>7</v>
      </c>
      <c r="Q42" s="72">
        <f t="shared" si="23"/>
        <v>12</v>
      </c>
      <c r="S42" s="51" t="s">
        <v>461</v>
      </c>
      <c r="T42" s="72">
        <f t="shared" ref="T42:AI42" si="24">IF(SUM($S40:$AJ40)=0,0,IF(T$4="N","- ",COUNTIF($S40:$AJ40,"&lt;"&amp;T40)+1))</f>
        <v>11</v>
      </c>
      <c r="U42" s="72">
        <f t="shared" si="24"/>
        <v>13</v>
      </c>
      <c r="V42" s="72">
        <f t="shared" si="24"/>
        <v>10</v>
      </c>
      <c r="W42" s="72" t="str">
        <f t="shared" si="24"/>
        <v xml:space="preserve">- </v>
      </c>
      <c r="X42" s="72">
        <f t="shared" si="24"/>
        <v>2</v>
      </c>
      <c r="Y42" s="72">
        <f t="shared" si="24"/>
        <v>5</v>
      </c>
      <c r="Z42" s="72">
        <f t="shared" si="24"/>
        <v>6</v>
      </c>
      <c r="AA42" s="72">
        <f t="shared" si="24"/>
        <v>4</v>
      </c>
      <c r="AB42" s="72">
        <f t="shared" si="24"/>
        <v>9</v>
      </c>
      <c r="AC42" s="72">
        <f t="shared" si="24"/>
        <v>14</v>
      </c>
      <c r="AD42" s="72">
        <f t="shared" si="24"/>
        <v>1</v>
      </c>
      <c r="AE42" s="72">
        <f t="shared" si="24"/>
        <v>15</v>
      </c>
      <c r="AF42" s="72">
        <f t="shared" si="24"/>
        <v>3</v>
      </c>
      <c r="AG42" s="72">
        <f t="shared" si="24"/>
        <v>8</v>
      </c>
      <c r="AH42" s="72">
        <f t="shared" si="24"/>
        <v>7</v>
      </c>
      <c r="AI42" s="72">
        <f t="shared" si="24"/>
        <v>12</v>
      </c>
    </row>
    <row r="43" spans="1:35" x14ac:dyDescent="0.2">
      <c r="A43" s="51"/>
      <c r="B43" s="8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S43" s="51"/>
      <c r="T43" s="85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x14ac:dyDescent="0.2">
      <c r="A44" s="51" t="s">
        <v>143</v>
      </c>
      <c r="B44" s="85"/>
      <c r="C44" s="33"/>
      <c r="D44" s="33">
        <v>149</v>
      </c>
      <c r="E44" s="33"/>
      <c r="F44" s="33">
        <v>115</v>
      </c>
      <c r="G44" s="33">
        <v>66</v>
      </c>
      <c r="H44" s="33">
        <v>131</v>
      </c>
      <c r="I44" s="33">
        <v>222</v>
      </c>
      <c r="J44" s="33">
        <v>164</v>
      </c>
      <c r="K44" s="33"/>
      <c r="L44" s="33">
        <v>62</v>
      </c>
      <c r="M44" s="33"/>
      <c r="N44" s="33">
        <v>55</v>
      </c>
      <c r="O44" s="33"/>
      <c r="P44" s="33">
        <v>235</v>
      </c>
      <c r="Q44" s="33"/>
      <c r="S44" s="51" t="s">
        <v>143</v>
      </c>
      <c r="T44" s="35">
        <f t="shared" ref="T44:AI53" si="25">IF(T$4="N",0,B44)</f>
        <v>0</v>
      </c>
      <c r="U44" s="35">
        <f t="shared" si="25"/>
        <v>0</v>
      </c>
      <c r="V44" s="35">
        <f t="shared" si="25"/>
        <v>149</v>
      </c>
      <c r="W44" s="35">
        <f t="shared" si="25"/>
        <v>0</v>
      </c>
      <c r="X44" s="35">
        <f t="shared" si="25"/>
        <v>115</v>
      </c>
      <c r="Y44" s="35">
        <f t="shared" si="25"/>
        <v>66</v>
      </c>
      <c r="Z44" s="35">
        <f t="shared" si="25"/>
        <v>131</v>
      </c>
      <c r="AA44" s="35">
        <f t="shared" si="25"/>
        <v>222</v>
      </c>
      <c r="AB44" s="35">
        <f t="shared" si="25"/>
        <v>164</v>
      </c>
      <c r="AC44" s="35">
        <f t="shared" si="25"/>
        <v>0</v>
      </c>
      <c r="AD44" s="35">
        <f t="shared" si="25"/>
        <v>62</v>
      </c>
      <c r="AE44" s="35">
        <f t="shared" si="25"/>
        <v>0</v>
      </c>
      <c r="AF44" s="35">
        <f t="shared" si="25"/>
        <v>55</v>
      </c>
      <c r="AG44" s="35">
        <f t="shared" si="25"/>
        <v>0</v>
      </c>
      <c r="AH44" s="35">
        <f t="shared" si="25"/>
        <v>235</v>
      </c>
      <c r="AI44" s="35">
        <f t="shared" si="25"/>
        <v>0</v>
      </c>
    </row>
    <row r="45" spans="1:35" x14ac:dyDescent="0.2">
      <c r="A45" s="51" t="s">
        <v>175</v>
      </c>
      <c r="B45" s="85"/>
      <c r="C45" s="33"/>
      <c r="D45" s="33">
        <v>228</v>
      </c>
      <c r="E45" s="33"/>
      <c r="F45" s="33">
        <v>161</v>
      </c>
      <c r="G45" s="33"/>
      <c r="H45" s="33">
        <v>153</v>
      </c>
      <c r="I45" s="33"/>
      <c r="J45" s="33">
        <v>238</v>
      </c>
      <c r="K45" s="33"/>
      <c r="L45" s="33">
        <v>77</v>
      </c>
      <c r="M45" s="33"/>
      <c r="N45" s="33">
        <v>136</v>
      </c>
      <c r="O45" s="33"/>
      <c r="P45" s="33"/>
      <c r="Q45" s="33"/>
      <c r="S45" s="51" t="s">
        <v>175</v>
      </c>
      <c r="T45" s="35">
        <f t="shared" si="25"/>
        <v>0</v>
      </c>
      <c r="U45" s="35">
        <f t="shared" si="25"/>
        <v>0</v>
      </c>
      <c r="V45" s="35">
        <f t="shared" si="25"/>
        <v>228</v>
      </c>
      <c r="W45" s="35">
        <f t="shared" si="25"/>
        <v>0</v>
      </c>
      <c r="X45" s="35">
        <f t="shared" si="25"/>
        <v>161</v>
      </c>
      <c r="Y45" s="35">
        <f t="shared" si="25"/>
        <v>0</v>
      </c>
      <c r="Z45" s="35">
        <f t="shared" si="25"/>
        <v>153</v>
      </c>
      <c r="AA45" s="35">
        <f t="shared" si="25"/>
        <v>0</v>
      </c>
      <c r="AB45" s="35">
        <f t="shared" si="25"/>
        <v>238</v>
      </c>
      <c r="AC45" s="35">
        <f t="shared" si="25"/>
        <v>0</v>
      </c>
      <c r="AD45" s="35">
        <f t="shared" si="25"/>
        <v>77</v>
      </c>
      <c r="AE45" s="35">
        <f t="shared" si="25"/>
        <v>0</v>
      </c>
      <c r="AF45" s="35">
        <f t="shared" si="25"/>
        <v>136</v>
      </c>
      <c r="AG45" s="35">
        <f t="shared" si="25"/>
        <v>0</v>
      </c>
      <c r="AH45" s="35">
        <f t="shared" si="25"/>
        <v>0</v>
      </c>
      <c r="AI45" s="35">
        <f t="shared" si="25"/>
        <v>0</v>
      </c>
    </row>
    <row r="46" spans="1:35" x14ac:dyDescent="0.2">
      <c r="A46" s="51" t="s">
        <v>179</v>
      </c>
      <c r="B46" s="85"/>
      <c r="C46" s="33"/>
      <c r="D46" s="33"/>
      <c r="E46" s="33"/>
      <c r="F46" s="33">
        <v>177</v>
      </c>
      <c r="G46" s="33"/>
      <c r="H46" s="33"/>
      <c r="I46" s="33"/>
      <c r="J46" s="33">
        <v>243</v>
      </c>
      <c r="K46" s="33"/>
      <c r="L46" s="33">
        <v>80</v>
      </c>
      <c r="M46" s="33"/>
      <c r="N46" s="33">
        <v>168</v>
      </c>
      <c r="O46" s="33"/>
      <c r="P46" s="33"/>
      <c r="Q46" s="33"/>
      <c r="S46" s="51" t="s">
        <v>179</v>
      </c>
      <c r="T46" s="35">
        <f t="shared" si="25"/>
        <v>0</v>
      </c>
      <c r="U46" s="35">
        <f t="shared" si="25"/>
        <v>0</v>
      </c>
      <c r="V46" s="35">
        <f t="shared" si="25"/>
        <v>0</v>
      </c>
      <c r="W46" s="35">
        <f t="shared" si="25"/>
        <v>0</v>
      </c>
      <c r="X46" s="35">
        <f t="shared" si="25"/>
        <v>177</v>
      </c>
      <c r="Y46" s="35">
        <f t="shared" si="25"/>
        <v>0</v>
      </c>
      <c r="Z46" s="35">
        <f t="shared" si="25"/>
        <v>0</v>
      </c>
      <c r="AA46" s="35">
        <f t="shared" si="25"/>
        <v>0</v>
      </c>
      <c r="AB46" s="35">
        <f t="shared" si="25"/>
        <v>243</v>
      </c>
      <c r="AC46" s="35">
        <f t="shared" si="25"/>
        <v>0</v>
      </c>
      <c r="AD46" s="35">
        <f t="shared" si="25"/>
        <v>80</v>
      </c>
      <c r="AE46" s="35">
        <f t="shared" si="25"/>
        <v>0</v>
      </c>
      <c r="AF46" s="35">
        <f t="shared" si="25"/>
        <v>168</v>
      </c>
      <c r="AG46" s="35">
        <f t="shared" si="25"/>
        <v>0</v>
      </c>
      <c r="AH46" s="35">
        <f t="shared" si="25"/>
        <v>0</v>
      </c>
      <c r="AI46" s="35">
        <f t="shared" si="25"/>
        <v>0</v>
      </c>
    </row>
    <row r="47" spans="1:35" x14ac:dyDescent="0.2">
      <c r="A47" s="51" t="s">
        <v>229</v>
      </c>
      <c r="B47" s="85"/>
      <c r="C47" s="33"/>
      <c r="D47" s="33"/>
      <c r="E47" s="33"/>
      <c r="F47" s="33">
        <v>189</v>
      </c>
      <c r="G47" s="33"/>
      <c r="H47" s="33"/>
      <c r="I47" s="33"/>
      <c r="J47" s="33"/>
      <c r="K47" s="33"/>
      <c r="L47" s="33">
        <v>123</v>
      </c>
      <c r="M47" s="33"/>
      <c r="N47" s="33">
        <v>185</v>
      </c>
      <c r="O47" s="33"/>
      <c r="P47" s="33"/>
      <c r="Q47" s="33"/>
      <c r="S47" s="51" t="s">
        <v>229</v>
      </c>
      <c r="T47" s="35">
        <f t="shared" si="25"/>
        <v>0</v>
      </c>
      <c r="U47" s="35">
        <f t="shared" si="25"/>
        <v>0</v>
      </c>
      <c r="V47" s="35">
        <f t="shared" si="25"/>
        <v>0</v>
      </c>
      <c r="W47" s="35">
        <f t="shared" si="25"/>
        <v>0</v>
      </c>
      <c r="X47" s="35">
        <f t="shared" si="25"/>
        <v>189</v>
      </c>
      <c r="Y47" s="35">
        <f t="shared" si="25"/>
        <v>0</v>
      </c>
      <c r="Z47" s="35">
        <f t="shared" si="25"/>
        <v>0</v>
      </c>
      <c r="AA47" s="35">
        <f t="shared" si="25"/>
        <v>0</v>
      </c>
      <c r="AB47" s="35">
        <f t="shared" si="25"/>
        <v>0</v>
      </c>
      <c r="AC47" s="35">
        <f t="shared" si="25"/>
        <v>0</v>
      </c>
      <c r="AD47" s="35">
        <f t="shared" si="25"/>
        <v>123</v>
      </c>
      <c r="AE47" s="35">
        <f t="shared" si="25"/>
        <v>0</v>
      </c>
      <c r="AF47" s="35">
        <f t="shared" si="25"/>
        <v>185</v>
      </c>
      <c r="AG47" s="35">
        <f t="shared" si="25"/>
        <v>0</v>
      </c>
      <c r="AH47" s="35">
        <f t="shared" si="25"/>
        <v>0</v>
      </c>
      <c r="AI47" s="35">
        <f t="shared" si="25"/>
        <v>0</v>
      </c>
    </row>
    <row r="48" spans="1:35" x14ac:dyDescent="0.2">
      <c r="A48" s="51" t="s">
        <v>231</v>
      </c>
      <c r="B48" s="85"/>
      <c r="C48" s="33"/>
      <c r="D48" s="33"/>
      <c r="E48" s="33"/>
      <c r="F48" s="33">
        <v>232</v>
      </c>
      <c r="G48" s="33"/>
      <c r="H48" s="33"/>
      <c r="I48" s="33"/>
      <c r="J48" s="33"/>
      <c r="K48" s="33"/>
      <c r="L48" s="33">
        <v>124</v>
      </c>
      <c r="M48" s="33"/>
      <c r="N48" s="33">
        <v>206</v>
      </c>
      <c r="O48" s="33"/>
      <c r="P48" s="33"/>
      <c r="Q48" s="33"/>
      <c r="S48" s="51" t="s">
        <v>231</v>
      </c>
      <c r="T48" s="35">
        <f t="shared" si="25"/>
        <v>0</v>
      </c>
      <c r="U48" s="35">
        <f t="shared" si="25"/>
        <v>0</v>
      </c>
      <c r="V48" s="35">
        <f t="shared" si="25"/>
        <v>0</v>
      </c>
      <c r="W48" s="35">
        <f t="shared" si="25"/>
        <v>0</v>
      </c>
      <c r="X48" s="35">
        <f t="shared" si="25"/>
        <v>232</v>
      </c>
      <c r="Y48" s="35">
        <f t="shared" si="25"/>
        <v>0</v>
      </c>
      <c r="Z48" s="35">
        <f t="shared" si="25"/>
        <v>0</v>
      </c>
      <c r="AA48" s="35">
        <f t="shared" si="25"/>
        <v>0</v>
      </c>
      <c r="AB48" s="35">
        <f t="shared" si="25"/>
        <v>0</v>
      </c>
      <c r="AC48" s="35">
        <f t="shared" si="25"/>
        <v>0</v>
      </c>
      <c r="AD48" s="35">
        <f t="shared" si="25"/>
        <v>124</v>
      </c>
      <c r="AE48" s="35">
        <f t="shared" si="25"/>
        <v>0</v>
      </c>
      <c r="AF48" s="35">
        <f t="shared" si="25"/>
        <v>206</v>
      </c>
      <c r="AG48" s="35">
        <f t="shared" si="25"/>
        <v>0</v>
      </c>
      <c r="AH48" s="35">
        <f t="shared" si="25"/>
        <v>0</v>
      </c>
      <c r="AI48" s="35">
        <f t="shared" si="25"/>
        <v>0</v>
      </c>
    </row>
    <row r="49" spans="1:37" x14ac:dyDescent="0.2">
      <c r="A49" s="51" t="s">
        <v>237</v>
      </c>
      <c r="B49" s="85"/>
      <c r="C49" s="33"/>
      <c r="D49" s="33"/>
      <c r="E49" s="33"/>
      <c r="F49" s="33">
        <v>237</v>
      </c>
      <c r="G49" s="33"/>
      <c r="H49" s="33"/>
      <c r="I49" s="33"/>
      <c r="J49" s="33"/>
      <c r="K49" s="33"/>
      <c r="L49" s="33">
        <v>129</v>
      </c>
      <c r="M49" s="33"/>
      <c r="N49" s="33">
        <v>216</v>
      </c>
      <c r="O49" s="33"/>
      <c r="P49" s="33"/>
      <c r="Q49" s="33"/>
      <c r="S49" s="51" t="s">
        <v>237</v>
      </c>
      <c r="T49" s="35">
        <f t="shared" si="25"/>
        <v>0</v>
      </c>
      <c r="U49" s="35">
        <f t="shared" si="25"/>
        <v>0</v>
      </c>
      <c r="V49" s="35">
        <f t="shared" si="25"/>
        <v>0</v>
      </c>
      <c r="W49" s="35">
        <f t="shared" si="25"/>
        <v>0</v>
      </c>
      <c r="X49" s="35">
        <f t="shared" si="25"/>
        <v>237</v>
      </c>
      <c r="Y49" s="35">
        <f t="shared" si="25"/>
        <v>0</v>
      </c>
      <c r="Z49" s="35">
        <f t="shared" si="25"/>
        <v>0</v>
      </c>
      <c r="AA49" s="35">
        <f t="shared" si="25"/>
        <v>0</v>
      </c>
      <c r="AB49" s="35">
        <f t="shared" si="25"/>
        <v>0</v>
      </c>
      <c r="AC49" s="35">
        <f t="shared" si="25"/>
        <v>0</v>
      </c>
      <c r="AD49" s="35">
        <f t="shared" si="25"/>
        <v>129</v>
      </c>
      <c r="AE49" s="35">
        <f t="shared" si="25"/>
        <v>0</v>
      </c>
      <c r="AF49" s="35">
        <f t="shared" si="25"/>
        <v>216</v>
      </c>
      <c r="AG49" s="35">
        <f t="shared" si="25"/>
        <v>0</v>
      </c>
      <c r="AH49" s="35">
        <f t="shared" si="25"/>
        <v>0</v>
      </c>
      <c r="AI49" s="35">
        <f t="shared" si="25"/>
        <v>0</v>
      </c>
    </row>
    <row r="50" spans="1:37" x14ac:dyDescent="0.2">
      <c r="A50" s="51" t="s">
        <v>226</v>
      </c>
      <c r="B50" s="85"/>
      <c r="C50" s="33"/>
      <c r="D50" s="33"/>
      <c r="E50" s="33"/>
      <c r="F50" s="33">
        <v>186</v>
      </c>
      <c r="G50" s="33"/>
      <c r="H50" s="33">
        <v>121</v>
      </c>
      <c r="I50" s="33">
        <v>255</v>
      </c>
      <c r="J50" s="33">
        <v>283</v>
      </c>
      <c r="K50" s="33"/>
      <c r="L50" s="33">
        <v>196</v>
      </c>
      <c r="M50" s="33"/>
      <c r="N50" s="33">
        <v>210</v>
      </c>
      <c r="O50" s="33">
        <v>263</v>
      </c>
      <c r="P50" s="33">
        <v>239</v>
      </c>
      <c r="Q50" s="33"/>
      <c r="S50" s="51" t="s">
        <v>226</v>
      </c>
      <c r="T50" s="35">
        <f t="shared" si="25"/>
        <v>0</v>
      </c>
      <c r="U50" s="35">
        <f t="shared" si="25"/>
        <v>0</v>
      </c>
      <c r="V50" s="35">
        <f t="shared" si="25"/>
        <v>0</v>
      </c>
      <c r="W50" s="35">
        <f t="shared" si="25"/>
        <v>0</v>
      </c>
      <c r="X50" s="35">
        <f t="shared" si="25"/>
        <v>186</v>
      </c>
      <c r="Y50" s="35">
        <f t="shared" si="25"/>
        <v>0</v>
      </c>
      <c r="Z50" s="35">
        <f t="shared" si="25"/>
        <v>121</v>
      </c>
      <c r="AA50" s="35">
        <f t="shared" si="25"/>
        <v>255</v>
      </c>
      <c r="AB50" s="35">
        <f t="shared" si="25"/>
        <v>283</v>
      </c>
      <c r="AC50" s="35">
        <f t="shared" si="25"/>
        <v>0</v>
      </c>
      <c r="AD50" s="35">
        <f t="shared" si="25"/>
        <v>196</v>
      </c>
      <c r="AE50" s="35">
        <f t="shared" si="25"/>
        <v>0</v>
      </c>
      <c r="AF50" s="35">
        <f t="shared" si="25"/>
        <v>210</v>
      </c>
      <c r="AG50" s="35">
        <f t="shared" si="25"/>
        <v>263</v>
      </c>
      <c r="AH50" s="35">
        <f t="shared" si="25"/>
        <v>239</v>
      </c>
      <c r="AI50" s="35">
        <f t="shared" si="25"/>
        <v>0</v>
      </c>
    </row>
    <row r="51" spans="1:37" x14ac:dyDescent="0.2">
      <c r="A51" s="51" t="s">
        <v>305</v>
      </c>
      <c r="B51" s="85"/>
      <c r="C51" s="33"/>
      <c r="D51" s="33"/>
      <c r="E51" s="33"/>
      <c r="F51" s="33">
        <v>221</v>
      </c>
      <c r="G51" s="33"/>
      <c r="H51" s="33">
        <v>183</v>
      </c>
      <c r="I51" s="33">
        <v>271</v>
      </c>
      <c r="J51" s="33"/>
      <c r="K51" s="33"/>
      <c r="L51" s="33">
        <v>199</v>
      </c>
      <c r="M51" s="33"/>
      <c r="N51" s="33">
        <v>218</v>
      </c>
      <c r="O51" s="33"/>
      <c r="P51" s="33">
        <v>272</v>
      </c>
      <c r="Q51" s="33"/>
      <c r="S51" s="51" t="s">
        <v>305</v>
      </c>
      <c r="T51" s="35">
        <f t="shared" si="25"/>
        <v>0</v>
      </c>
      <c r="U51" s="35">
        <f t="shared" si="25"/>
        <v>0</v>
      </c>
      <c r="V51" s="35">
        <f t="shared" si="25"/>
        <v>0</v>
      </c>
      <c r="W51" s="35">
        <f t="shared" si="25"/>
        <v>0</v>
      </c>
      <c r="X51" s="35">
        <f t="shared" si="25"/>
        <v>221</v>
      </c>
      <c r="Y51" s="35">
        <f t="shared" si="25"/>
        <v>0</v>
      </c>
      <c r="Z51" s="35">
        <f t="shared" si="25"/>
        <v>183</v>
      </c>
      <c r="AA51" s="35">
        <f t="shared" si="25"/>
        <v>271</v>
      </c>
      <c r="AB51" s="35">
        <f t="shared" si="25"/>
        <v>0</v>
      </c>
      <c r="AC51" s="35">
        <f t="shared" si="25"/>
        <v>0</v>
      </c>
      <c r="AD51" s="35">
        <f t="shared" si="25"/>
        <v>199</v>
      </c>
      <c r="AE51" s="35">
        <f t="shared" si="25"/>
        <v>0</v>
      </c>
      <c r="AF51" s="35">
        <f t="shared" si="25"/>
        <v>218</v>
      </c>
      <c r="AG51" s="35">
        <f t="shared" si="25"/>
        <v>0</v>
      </c>
      <c r="AH51" s="35">
        <f t="shared" si="25"/>
        <v>272</v>
      </c>
      <c r="AI51" s="35">
        <f t="shared" si="25"/>
        <v>0</v>
      </c>
    </row>
    <row r="52" spans="1:37" x14ac:dyDescent="0.2">
      <c r="A52" s="51" t="s">
        <v>334</v>
      </c>
      <c r="B52" s="85"/>
      <c r="C52" s="33"/>
      <c r="D52" s="33"/>
      <c r="E52" s="33"/>
      <c r="F52" s="33">
        <v>236</v>
      </c>
      <c r="G52" s="33"/>
      <c r="H52" s="33">
        <v>226</v>
      </c>
      <c r="I52" s="33">
        <v>279</v>
      </c>
      <c r="J52" s="33"/>
      <c r="K52" s="33"/>
      <c r="L52" s="33">
        <v>207</v>
      </c>
      <c r="M52" s="33"/>
      <c r="N52" s="33">
        <v>249</v>
      </c>
      <c r="O52" s="33"/>
      <c r="P52" s="33"/>
      <c r="Q52" s="33"/>
      <c r="S52" s="51" t="s">
        <v>334</v>
      </c>
      <c r="T52" s="35">
        <f t="shared" si="25"/>
        <v>0</v>
      </c>
      <c r="U52" s="35">
        <f t="shared" si="25"/>
        <v>0</v>
      </c>
      <c r="V52" s="35">
        <f t="shared" si="25"/>
        <v>0</v>
      </c>
      <c r="W52" s="35">
        <f t="shared" si="25"/>
        <v>0</v>
      </c>
      <c r="X52" s="35">
        <f t="shared" si="25"/>
        <v>236</v>
      </c>
      <c r="Y52" s="35">
        <f t="shared" si="25"/>
        <v>0</v>
      </c>
      <c r="Z52" s="35">
        <f t="shared" si="25"/>
        <v>226</v>
      </c>
      <c r="AA52" s="35">
        <f t="shared" si="25"/>
        <v>279</v>
      </c>
      <c r="AB52" s="35">
        <f t="shared" si="25"/>
        <v>0</v>
      </c>
      <c r="AC52" s="35">
        <f t="shared" si="25"/>
        <v>0</v>
      </c>
      <c r="AD52" s="35">
        <f t="shared" si="25"/>
        <v>207</v>
      </c>
      <c r="AE52" s="35">
        <f t="shared" si="25"/>
        <v>0</v>
      </c>
      <c r="AF52" s="35">
        <f t="shared" si="25"/>
        <v>249</v>
      </c>
      <c r="AG52" s="35">
        <f t="shared" si="25"/>
        <v>0</v>
      </c>
      <c r="AH52" s="35">
        <f t="shared" si="25"/>
        <v>0</v>
      </c>
      <c r="AI52" s="35">
        <f t="shared" si="25"/>
        <v>0</v>
      </c>
    </row>
    <row r="53" spans="1:37" x14ac:dyDescent="0.2">
      <c r="A53" s="51" t="s">
        <v>353</v>
      </c>
      <c r="B53" s="85"/>
      <c r="C53" s="33"/>
      <c r="D53" s="33"/>
      <c r="E53" s="33"/>
      <c r="F53" s="33">
        <v>259</v>
      </c>
      <c r="G53" s="33"/>
      <c r="H53" s="33">
        <v>227</v>
      </c>
      <c r="I53" s="33">
        <v>281</v>
      </c>
      <c r="J53" s="33"/>
      <c r="K53" s="33"/>
      <c r="L53" s="33">
        <v>224</v>
      </c>
      <c r="M53" s="33"/>
      <c r="N53" s="33">
        <v>256</v>
      </c>
      <c r="O53" s="33"/>
      <c r="P53" s="33"/>
      <c r="Q53" s="33"/>
      <c r="S53" s="51" t="s">
        <v>353</v>
      </c>
      <c r="T53" s="35">
        <f t="shared" si="25"/>
        <v>0</v>
      </c>
      <c r="U53" s="35">
        <f t="shared" si="25"/>
        <v>0</v>
      </c>
      <c r="V53" s="35">
        <f t="shared" si="25"/>
        <v>0</v>
      </c>
      <c r="W53" s="35">
        <f t="shared" si="25"/>
        <v>0</v>
      </c>
      <c r="X53" s="35">
        <f t="shared" si="25"/>
        <v>259</v>
      </c>
      <c r="Y53" s="35">
        <f t="shared" si="25"/>
        <v>0</v>
      </c>
      <c r="Z53" s="35">
        <f t="shared" si="25"/>
        <v>227</v>
      </c>
      <c r="AA53" s="35">
        <f t="shared" si="25"/>
        <v>281</v>
      </c>
      <c r="AB53" s="35">
        <f t="shared" si="25"/>
        <v>0</v>
      </c>
      <c r="AC53" s="35">
        <f t="shared" si="25"/>
        <v>0</v>
      </c>
      <c r="AD53" s="35">
        <f t="shared" si="25"/>
        <v>224</v>
      </c>
      <c r="AE53" s="35">
        <f t="shared" si="25"/>
        <v>0</v>
      </c>
      <c r="AF53" s="35">
        <f t="shared" si="25"/>
        <v>256</v>
      </c>
      <c r="AG53" s="35">
        <f t="shared" si="25"/>
        <v>0</v>
      </c>
      <c r="AH53" s="35">
        <f t="shared" si="25"/>
        <v>0</v>
      </c>
      <c r="AI53" s="35">
        <f t="shared" si="25"/>
        <v>0</v>
      </c>
    </row>
    <row r="54" spans="1:37" x14ac:dyDescent="0.2">
      <c r="A54" s="51"/>
      <c r="B54" s="8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S54" s="51"/>
      <c r="T54" s="85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7" ht="15" x14ac:dyDescent="0.25">
      <c r="A55" s="86" t="s">
        <v>665</v>
      </c>
      <c r="B55" s="33">
        <f t="shared" ref="B55:Q55" ca="1" si="26">OFFSET(B107,ROW(B56)-ROW(B16)+1,0)</f>
        <v>9</v>
      </c>
      <c r="C55" s="33">
        <f t="shared" ca="1" si="26"/>
        <v>13</v>
      </c>
      <c r="D55" s="33">
        <f t="shared" ca="1" si="26"/>
        <v>10</v>
      </c>
      <c r="E55" s="33">
        <f t="shared" ca="1" si="26"/>
        <v>12</v>
      </c>
      <c r="F55" s="33">
        <f t="shared" ca="1" si="26"/>
        <v>2</v>
      </c>
      <c r="G55" s="33">
        <f t="shared" ca="1" si="26"/>
        <v>5</v>
      </c>
      <c r="H55" s="33">
        <f t="shared" ca="1" si="26"/>
        <v>6</v>
      </c>
      <c r="I55" s="33">
        <f t="shared" ca="1" si="26"/>
        <v>1</v>
      </c>
      <c r="J55" s="33">
        <f t="shared" ca="1" si="26"/>
        <v>8</v>
      </c>
      <c r="K55" s="33">
        <f t="shared" ca="1" si="26"/>
        <v>14</v>
      </c>
      <c r="L55" s="33">
        <f t="shared" ca="1" si="26"/>
        <v>3</v>
      </c>
      <c r="M55" s="33">
        <f t="shared" ca="1" si="26"/>
        <v>16</v>
      </c>
      <c r="N55" s="33">
        <f t="shared" ca="1" si="26"/>
        <v>4</v>
      </c>
      <c r="O55" s="33">
        <f t="shared" ca="1" si="26"/>
        <v>15</v>
      </c>
      <c r="P55" s="33">
        <f t="shared" ca="1" si="26"/>
        <v>7</v>
      </c>
      <c r="Q55" s="33">
        <f t="shared" ca="1" si="26"/>
        <v>11</v>
      </c>
      <c r="R55" s="28"/>
      <c r="S55" s="86" t="s">
        <v>665</v>
      </c>
      <c r="T55" s="33">
        <f t="shared" ref="T55:AI55" ca="1" si="27">OFFSET(T107,ROW(T56)-ROW(T16)+1,0)</f>
        <v>9</v>
      </c>
      <c r="U55" s="33">
        <f t="shared" ca="1" si="27"/>
        <v>12</v>
      </c>
      <c r="V55" s="33">
        <f t="shared" ca="1" si="27"/>
        <v>10</v>
      </c>
      <c r="W55" s="33" t="str">
        <f t="shared" ca="1" si="27"/>
        <v xml:space="preserve">- </v>
      </c>
      <c r="X55" s="33">
        <f t="shared" ca="1" si="27"/>
        <v>2</v>
      </c>
      <c r="Y55" s="33">
        <f t="shared" ca="1" si="27"/>
        <v>5</v>
      </c>
      <c r="Z55" s="33">
        <f t="shared" ca="1" si="27"/>
        <v>6</v>
      </c>
      <c r="AA55" s="33">
        <f t="shared" ca="1" si="27"/>
        <v>1</v>
      </c>
      <c r="AB55" s="33">
        <f t="shared" ca="1" si="27"/>
        <v>8</v>
      </c>
      <c r="AC55" s="33">
        <f t="shared" ca="1" si="27"/>
        <v>13</v>
      </c>
      <c r="AD55" s="33">
        <f t="shared" ca="1" si="27"/>
        <v>3</v>
      </c>
      <c r="AE55" s="33">
        <f t="shared" ca="1" si="27"/>
        <v>15</v>
      </c>
      <c r="AF55" s="33">
        <f t="shared" ca="1" si="27"/>
        <v>4</v>
      </c>
      <c r="AG55" s="33">
        <f t="shared" ca="1" si="27"/>
        <v>14</v>
      </c>
      <c r="AH55" s="33">
        <f t="shared" ca="1" si="27"/>
        <v>7</v>
      </c>
      <c r="AI55" s="33">
        <f t="shared" ca="1" si="27"/>
        <v>11</v>
      </c>
    </row>
    <row r="56" spans="1:37" x14ac:dyDescent="0.2">
      <c r="A56" s="51" t="s">
        <v>666</v>
      </c>
      <c r="B56" s="33">
        <f ca="1">B42+B55</f>
        <v>20</v>
      </c>
      <c r="C56" s="33">
        <f t="shared" ref="C56:Q56" ca="1" si="28">C42+C55</f>
        <v>26</v>
      </c>
      <c r="D56" s="33">
        <f ca="1">D42+D55</f>
        <v>20</v>
      </c>
      <c r="E56" s="33">
        <f t="shared" ca="1" si="28"/>
        <v>28</v>
      </c>
      <c r="F56" s="33">
        <f t="shared" ca="1" si="28"/>
        <v>4</v>
      </c>
      <c r="G56" s="33">
        <f t="shared" ca="1" si="28"/>
        <v>10</v>
      </c>
      <c r="H56" s="33">
        <f t="shared" ca="1" si="28"/>
        <v>12</v>
      </c>
      <c r="I56" s="33">
        <f t="shared" ca="1" si="28"/>
        <v>5</v>
      </c>
      <c r="J56" s="33">
        <f t="shared" ca="1" si="28"/>
        <v>17</v>
      </c>
      <c r="K56" s="33">
        <f t="shared" ca="1" si="28"/>
        <v>28</v>
      </c>
      <c r="L56" s="33">
        <f ca="1">L42+L55</f>
        <v>4</v>
      </c>
      <c r="M56" s="33">
        <f t="shared" ca="1" si="28"/>
        <v>31</v>
      </c>
      <c r="N56" s="33">
        <f t="shared" ca="1" si="28"/>
        <v>7</v>
      </c>
      <c r="O56" s="33">
        <f t="shared" ca="1" si="28"/>
        <v>23</v>
      </c>
      <c r="P56" s="33">
        <f t="shared" ca="1" si="28"/>
        <v>14</v>
      </c>
      <c r="Q56" s="33">
        <f t="shared" ca="1" si="28"/>
        <v>23</v>
      </c>
      <c r="S56" s="51" t="s">
        <v>666</v>
      </c>
      <c r="T56" s="33">
        <f ca="1">IF(T$4="N","- ",T42+T55)</f>
        <v>20</v>
      </c>
      <c r="U56" s="33">
        <f ca="1">IF(U$4="N","- ",U42+U55)</f>
        <v>25</v>
      </c>
      <c r="V56" s="33">
        <f ca="1">IF(V$4="N","- ",V42+V55)</f>
        <v>20</v>
      </c>
      <c r="W56" s="33" t="str">
        <f>IF(W$4="N","- ",W42+W55)</f>
        <v xml:space="preserve">- </v>
      </c>
      <c r="X56" s="33">
        <f t="shared" ref="X56:AI56" ca="1" si="29">IF(X$4="N","- ",X42+X55)</f>
        <v>4</v>
      </c>
      <c r="Y56" s="33">
        <f t="shared" ca="1" si="29"/>
        <v>10</v>
      </c>
      <c r="Z56" s="33">
        <f t="shared" ca="1" si="29"/>
        <v>12</v>
      </c>
      <c r="AA56" s="33">
        <f t="shared" ca="1" si="29"/>
        <v>5</v>
      </c>
      <c r="AB56" s="33">
        <f t="shared" ca="1" si="29"/>
        <v>17</v>
      </c>
      <c r="AC56" s="33">
        <f t="shared" ca="1" si="29"/>
        <v>27</v>
      </c>
      <c r="AD56" s="33">
        <f t="shared" ca="1" si="29"/>
        <v>4</v>
      </c>
      <c r="AE56" s="33">
        <f t="shared" ca="1" si="29"/>
        <v>30</v>
      </c>
      <c r="AF56" s="33">
        <f t="shared" ca="1" si="29"/>
        <v>7</v>
      </c>
      <c r="AG56" s="33">
        <f t="shared" ca="1" si="29"/>
        <v>22</v>
      </c>
      <c r="AH56" s="33">
        <f t="shared" ca="1" si="29"/>
        <v>14</v>
      </c>
      <c r="AI56" s="33">
        <f t="shared" ca="1" si="29"/>
        <v>23</v>
      </c>
    </row>
    <row r="57" spans="1:37" x14ac:dyDescent="0.2">
      <c r="A57" s="51" t="s">
        <v>667</v>
      </c>
      <c r="B57" s="72">
        <f t="shared" ref="B57:Q57" ca="1" si="30">COUNTIF($A56:$R56,"&lt;"&amp;B56)+1</f>
        <v>9</v>
      </c>
      <c r="C57" s="72">
        <f t="shared" ca="1" si="30"/>
        <v>13</v>
      </c>
      <c r="D57" s="72">
        <f t="shared" ca="1" si="30"/>
        <v>9</v>
      </c>
      <c r="E57" s="72">
        <f t="shared" ca="1" si="30"/>
        <v>14</v>
      </c>
      <c r="F57" s="72">
        <f t="shared" ca="1" si="30"/>
        <v>1</v>
      </c>
      <c r="G57" s="72">
        <f t="shared" ca="1" si="30"/>
        <v>5</v>
      </c>
      <c r="H57" s="72">
        <f t="shared" ca="1" si="30"/>
        <v>6</v>
      </c>
      <c r="I57" s="72">
        <f t="shared" ca="1" si="30"/>
        <v>3</v>
      </c>
      <c r="J57" s="72">
        <f t="shared" ca="1" si="30"/>
        <v>8</v>
      </c>
      <c r="K57" s="72">
        <f t="shared" ca="1" si="30"/>
        <v>14</v>
      </c>
      <c r="L57" s="72">
        <f t="shared" ca="1" si="30"/>
        <v>1</v>
      </c>
      <c r="M57" s="72">
        <f t="shared" ca="1" si="30"/>
        <v>16</v>
      </c>
      <c r="N57" s="72">
        <f t="shared" ca="1" si="30"/>
        <v>4</v>
      </c>
      <c r="O57" s="72">
        <f t="shared" ca="1" si="30"/>
        <v>11</v>
      </c>
      <c r="P57" s="72">
        <f t="shared" ca="1" si="30"/>
        <v>7</v>
      </c>
      <c r="Q57" s="72">
        <f t="shared" ca="1" si="30"/>
        <v>11</v>
      </c>
      <c r="S57" s="51" t="s">
        <v>667</v>
      </c>
      <c r="T57" s="72">
        <f t="shared" ref="T57:AI57" ca="1" si="31">IF(T$4="N","- ",COUNTIF($S56:$AJ56,"&lt;"&amp;T56)+1)</f>
        <v>9</v>
      </c>
      <c r="U57" s="72">
        <f t="shared" ca="1" si="31"/>
        <v>13</v>
      </c>
      <c r="V57" s="72">
        <f t="shared" ca="1" si="31"/>
        <v>9</v>
      </c>
      <c r="W57" s="72" t="str">
        <f t="shared" si="31"/>
        <v xml:space="preserve">- </v>
      </c>
      <c r="X57" s="72">
        <f t="shared" ca="1" si="31"/>
        <v>1</v>
      </c>
      <c r="Y57" s="72">
        <f t="shared" ca="1" si="31"/>
        <v>5</v>
      </c>
      <c r="Z57" s="72">
        <f t="shared" ca="1" si="31"/>
        <v>6</v>
      </c>
      <c r="AA57" s="72">
        <f t="shared" ca="1" si="31"/>
        <v>3</v>
      </c>
      <c r="AB57" s="72">
        <f t="shared" ca="1" si="31"/>
        <v>8</v>
      </c>
      <c r="AC57" s="72">
        <f t="shared" ca="1" si="31"/>
        <v>14</v>
      </c>
      <c r="AD57" s="72">
        <f t="shared" ca="1" si="31"/>
        <v>1</v>
      </c>
      <c r="AE57" s="72">
        <f t="shared" ca="1" si="31"/>
        <v>15</v>
      </c>
      <c r="AF57" s="72">
        <f t="shared" ca="1" si="31"/>
        <v>4</v>
      </c>
      <c r="AG57" s="72">
        <f t="shared" ca="1" si="31"/>
        <v>11</v>
      </c>
      <c r="AH57" s="72">
        <f t="shared" ca="1" si="31"/>
        <v>7</v>
      </c>
      <c r="AI57" s="72">
        <f t="shared" ca="1" si="31"/>
        <v>12</v>
      </c>
    </row>
    <row r="58" spans="1:37" x14ac:dyDescent="0.2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7" hidden="1" outlineLevel="1" x14ac:dyDescent="0.2">
      <c r="A59" s="87" t="s">
        <v>668</v>
      </c>
      <c r="B59" s="88">
        <f t="shared" ref="B59:Q59" ca="1" si="32">B56+IF(B85&gt;0,SMALL(B85:B91,1)/100,0)+IF(B86&gt;0,SMALL(B85:B91,2)/1000,0)+IF(B87&gt;0,SMALL(B85:B91,3)/10000,0)+IF(B88&gt;0,SMALL(B85:B91,4)/100000,0)+IF(B89&gt;0,SMALL(B85:B91,5)/1000000,0)</f>
        <v>20.100999999999999</v>
      </c>
      <c r="C59" s="88">
        <f t="shared" ca="1" si="32"/>
        <v>26.143000000000001</v>
      </c>
      <c r="D59" s="88">
        <f t="shared" ca="1" si="32"/>
        <v>20.110000000000003</v>
      </c>
      <c r="E59" s="88">
        <f t="shared" ca="1" si="32"/>
        <v>28.135999999999999</v>
      </c>
      <c r="F59" s="88">
        <f t="shared" ca="1" si="32"/>
        <v>4.0219999999999994</v>
      </c>
      <c r="G59" s="88">
        <f t="shared" ca="1" si="32"/>
        <v>10.055000000000001</v>
      </c>
      <c r="H59" s="88">
        <f t="shared" ca="1" si="32"/>
        <v>12.066000000000001</v>
      </c>
      <c r="I59" s="88">
        <f t="shared" ca="1" si="32"/>
        <v>5.0139999999999993</v>
      </c>
      <c r="J59" s="88">
        <f t="shared" ca="1" si="32"/>
        <v>17.088999999999999</v>
      </c>
      <c r="K59" s="88">
        <f t="shared" ca="1" si="32"/>
        <v>28.154</v>
      </c>
      <c r="L59" s="88">
        <f t="shared" ca="1" si="32"/>
        <v>4.0129999999999999</v>
      </c>
      <c r="M59" s="88">
        <f t="shared" ca="1" si="32"/>
        <v>31.165999999999997</v>
      </c>
      <c r="N59" s="88">
        <f t="shared" ca="1" si="32"/>
        <v>7.0339999999999998</v>
      </c>
      <c r="O59" s="88">
        <f t="shared" ca="1" si="32"/>
        <v>23.094999999999999</v>
      </c>
      <c r="P59" s="88">
        <f t="shared" ca="1" si="32"/>
        <v>14.077</v>
      </c>
      <c r="Q59" s="88">
        <f t="shared" ca="1" si="32"/>
        <v>23.122</v>
      </c>
      <c r="S59" s="87" t="s">
        <v>668</v>
      </c>
      <c r="T59" s="89">
        <f t="shared" ref="T59:AI59" ca="1" si="33">IF(T$4="N","N/A",T56+IF(T85&gt;0,SMALL(T85:T91,1)/100,0)+IF(T86&gt;0,SMALL(T85:T91,2)/1000,0)+IF(T87&gt;0,SMALL(T85:T91,3)/10000,0)+IF(T88&gt;0,SMALL(T85:T91,4)/100000,0)+IF(T89&gt;0,SMALL(T85:T91,5)/1000000,0))</f>
        <v>20.100999999999999</v>
      </c>
      <c r="U59" s="89">
        <f t="shared" ca="1" si="33"/>
        <v>25.133000000000003</v>
      </c>
      <c r="V59" s="89">
        <f t="shared" ca="1" si="33"/>
        <v>20.110000000000003</v>
      </c>
      <c r="W59" s="89" t="str">
        <f t="shared" si="33"/>
        <v>N/A</v>
      </c>
      <c r="X59" s="89">
        <f t="shared" ca="1" si="33"/>
        <v>4.0219999999999994</v>
      </c>
      <c r="Y59" s="89">
        <f t="shared" ca="1" si="33"/>
        <v>10.055000000000001</v>
      </c>
      <c r="Z59" s="89">
        <f t="shared" ca="1" si="33"/>
        <v>12.066000000000001</v>
      </c>
      <c r="AA59" s="89">
        <f t="shared" ca="1" si="33"/>
        <v>5.0139999999999993</v>
      </c>
      <c r="AB59" s="89">
        <f t="shared" ca="1" si="33"/>
        <v>17.088999999999999</v>
      </c>
      <c r="AC59" s="89">
        <f t="shared" ca="1" si="33"/>
        <v>27.143999999999998</v>
      </c>
      <c r="AD59" s="89">
        <f t="shared" ca="1" si="33"/>
        <v>4.0129999999999999</v>
      </c>
      <c r="AE59" s="89">
        <f t="shared" ca="1" si="33"/>
        <v>30.164999999999999</v>
      </c>
      <c r="AF59" s="89">
        <f t="shared" ca="1" si="33"/>
        <v>7.0339999999999998</v>
      </c>
      <c r="AG59" s="89">
        <f t="shared" ca="1" si="33"/>
        <v>22.093999999999998</v>
      </c>
      <c r="AH59" s="89">
        <f t="shared" ca="1" si="33"/>
        <v>14.077</v>
      </c>
      <c r="AI59" s="89">
        <f t="shared" ca="1" si="33"/>
        <v>23.122</v>
      </c>
      <c r="AK59" s="67" t="s">
        <v>669</v>
      </c>
    </row>
    <row r="60" spans="1:37" collapsed="1" x14ac:dyDescent="0.2">
      <c r="B60" s="51" t="str">
        <f>B$3</f>
        <v>A80</v>
      </c>
      <c r="C60" s="51" t="str">
        <f t="shared" ref="C60:Q60" si="34">C$3</f>
        <v>BEX</v>
      </c>
      <c r="D60" s="51" t="str">
        <f t="shared" si="34"/>
        <v>FRONTR</v>
      </c>
      <c r="E60" s="51" t="str">
        <f t="shared" si="34"/>
        <v>CPA</v>
      </c>
      <c r="F60" s="51" t="str">
        <f t="shared" si="34"/>
        <v>CROW</v>
      </c>
      <c r="G60" s="51" t="str">
        <f t="shared" si="34"/>
        <v>EAST/BDY</v>
      </c>
      <c r="H60" s="51" t="str">
        <f t="shared" si="34"/>
        <v>HAIL</v>
      </c>
      <c r="I60" s="51" t="str">
        <f t="shared" si="34"/>
        <v>HR/HAC</v>
      </c>
      <c r="J60" s="51" t="str">
        <f t="shared" si="34"/>
        <v>HTH/UCK</v>
      </c>
      <c r="K60" s="51" t="str">
        <f t="shared" si="34"/>
        <v>HYAC</v>
      </c>
      <c r="L60" s="51" t="str">
        <f t="shared" si="34"/>
        <v>LEW</v>
      </c>
      <c r="M60" s="51" t="str">
        <f t="shared" si="34"/>
        <v>MEAD</v>
      </c>
      <c r="N60" s="51" t="str">
        <f t="shared" si="34"/>
        <v>PSST</v>
      </c>
      <c r="O60" s="51" t="str">
        <f t="shared" si="34"/>
        <v>HEDGE</v>
      </c>
      <c r="P60" s="51" t="str">
        <f t="shared" si="34"/>
        <v>RUNW</v>
      </c>
      <c r="Q60" s="51" t="str">
        <f t="shared" si="34"/>
        <v>WAD</v>
      </c>
      <c r="T60" s="51" t="str">
        <f>T$3</f>
        <v>A80</v>
      </c>
      <c r="U60" s="51" t="str">
        <f t="shared" ref="U60:AI60" si="35">U$3</f>
        <v>BEX</v>
      </c>
      <c r="V60" s="51" t="str">
        <f t="shared" si="35"/>
        <v>FRONTR</v>
      </c>
      <c r="W60" s="51" t="str">
        <f t="shared" si="35"/>
        <v>CPA</v>
      </c>
      <c r="X60" s="51" t="str">
        <f t="shared" si="35"/>
        <v>CROW</v>
      </c>
      <c r="Y60" s="51" t="str">
        <f t="shared" si="35"/>
        <v>EAST/BDY</v>
      </c>
      <c r="Z60" s="51" t="str">
        <f t="shared" si="35"/>
        <v>HAIL</v>
      </c>
      <c r="AA60" s="51" t="str">
        <f t="shared" si="35"/>
        <v>HR/HAC</v>
      </c>
      <c r="AB60" s="51" t="str">
        <f t="shared" si="35"/>
        <v>HTH/UCK</v>
      </c>
      <c r="AC60" s="51" t="str">
        <f t="shared" si="35"/>
        <v>HYAC</v>
      </c>
      <c r="AD60" s="51" t="str">
        <f t="shared" si="35"/>
        <v>LEW</v>
      </c>
      <c r="AE60" s="51" t="str">
        <f t="shared" si="35"/>
        <v>MEAD</v>
      </c>
      <c r="AF60" s="51" t="str">
        <f t="shared" si="35"/>
        <v>PSST</v>
      </c>
      <c r="AG60" s="51" t="str">
        <f t="shared" si="35"/>
        <v>HEDGE</v>
      </c>
      <c r="AH60" s="51" t="str">
        <f t="shared" si="35"/>
        <v>RUNW</v>
      </c>
      <c r="AI60" s="51" t="str">
        <f t="shared" si="35"/>
        <v>WAD</v>
      </c>
    </row>
    <row r="61" spans="1:37" ht="15" x14ac:dyDescent="0.2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</row>
    <row r="62" spans="1:37" x14ac:dyDescent="0.2">
      <c r="A62" s="90" t="s">
        <v>670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S62" s="90" t="s">
        <v>670</v>
      </c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7" x14ac:dyDescent="0.2">
      <c r="A63" s="90" t="s">
        <v>90</v>
      </c>
      <c r="B63" s="1" t="s">
        <v>89</v>
      </c>
      <c r="E63" s="28"/>
      <c r="S63" s="90" t="str">
        <f>A63</f>
        <v>A80</v>
      </c>
      <c r="T63" s="1" t="str">
        <f t="shared" ref="T63:T69" si="36">B63</f>
        <v>Arena 80 AC</v>
      </c>
    </row>
    <row r="64" spans="1:37" x14ac:dyDescent="0.2">
      <c r="A64" s="90" t="s">
        <v>66</v>
      </c>
      <c r="B64" s="1" t="s">
        <v>65</v>
      </c>
      <c r="E64" s="28"/>
      <c r="S64" s="90" t="str">
        <f t="shared" ref="S64:T77" si="37">A64</f>
        <v>BEX</v>
      </c>
      <c r="T64" s="1" t="str">
        <f t="shared" si="36"/>
        <v>Bexhill Run Tri</v>
      </c>
    </row>
    <row r="65" spans="1:35" ht="15" x14ac:dyDescent="0.25">
      <c r="A65" s="90" t="s">
        <v>43</v>
      </c>
      <c r="B65" s="1" t="s">
        <v>687</v>
      </c>
      <c r="E65" s="28"/>
      <c r="S65" s="91" t="str">
        <f t="shared" si="37"/>
        <v>FRONTR</v>
      </c>
      <c r="T65" s="1" t="str">
        <f t="shared" si="36"/>
        <v>Brighton and Hove Frontrunners</v>
      </c>
    </row>
    <row r="66" spans="1:35" ht="15" x14ac:dyDescent="0.25">
      <c r="A66" s="90" t="e">
        <v>#REF!</v>
      </c>
      <c r="B66" s="1" t="e">
        <v>#REF!</v>
      </c>
      <c r="E66" s="28"/>
      <c r="S66" s="91" t="e">
        <f t="shared" si="37"/>
        <v>#REF!</v>
      </c>
      <c r="T66" s="1" t="e">
        <f t="shared" si="36"/>
        <v>#REF!</v>
      </c>
    </row>
    <row r="67" spans="1:35" x14ac:dyDescent="0.2">
      <c r="A67" s="90" t="s">
        <v>28</v>
      </c>
      <c r="B67" s="1" t="s">
        <v>27</v>
      </c>
      <c r="E67" s="28"/>
      <c r="S67" s="90" t="str">
        <f t="shared" si="37"/>
        <v>CPA</v>
      </c>
      <c r="T67" s="1" t="str">
        <f t="shared" si="36"/>
        <v>Central Park Athletics</v>
      </c>
    </row>
    <row r="68" spans="1:35" x14ac:dyDescent="0.2">
      <c r="A68" s="90" t="s">
        <v>31</v>
      </c>
      <c r="B68" s="1" t="s">
        <v>30</v>
      </c>
      <c r="E68" s="28"/>
      <c r="S68" s="90" t="str">
        <f t="shared" si="37"/>
        <v>CROW</v>
      </c>
      <c r="T68" s="1" t="str">
        <f t="shared" si="36"/>
        <v>Crowborough Runners</v>
      </c>
    </row>
    <row r="69" spans="1:35" x14ac:dyDescent="0.2">
      <c r="A69" s="90" t="s">
        <v>51</v>
      </c>
      <c r="B69" s="1" t="s">
        <v>688</v>
      </c>
      <c r="E69" s="28"/>
      <c r="S69" s="90" t="str">
        <f t="shared" si="37"/>
        <v>EAST/BDY</v>
      </c>
      <c r="T69" s="1" t="str">
        <f t="shared" si="36"/>
        <v>Eastbourne Rovers and Team Bodyworks</v>
      </c>
    </row>
    <row r="70" spans="1:35" x14ac:dyDescent="0.2">
      <c r="A70" s="90" t="s">
        <v>40</v>
      </c>
      <c r="B70" s="1" t="s">
        <v>39</v>
      </c>
      <c r="E70" s="28"/>
      <c r="S70" s="90" t="str">
        <f t="shared" si="37"/>
        <v>HAIL</v>
      </c>
      <c r="T70" s="1" t="str">
        <f t="shared" si="37"/>
        <v>Hailsham Harriers</v>
      </c>
    </row>
    <row r="71" spans="1:35" x14ac:dyDescent="0.2">
      <c r="A71" s="90" t="s">
        <v>82</v>
      </c>
      <c r="B71" s="1" t="s">
        <v>689</v>
      </c>
      <c r="E71" s="28"/>
      <c r="S71" s="90" t="str">
        <f t="shared" si="37"/>
        <v>HR/HAC</v>
      </c>
      <c r="T71" s="1" t="str">
        <f t="shared" si="37"/>
        <v>Hastings Runners and Hastings AC</v>
      </c>
    </row>
    <row r="72" spans="1:35" x14ac:dyDescent="0.2">
      <c r="A72" s="90" t="s">
        <v>78</v>
      </c>
      <c r="B72" s="1" t="s">
        <v>690</v>
      </c>
      <c r="E72" s="28"/>
      <c r="S72" s="90" t="str">
        <f t="shared" si="37"/>
        <v>HTH/UCK</v>
      </c>
      <c r="T72" s="1" t="str">
        <f t="shared" si="37"/>
        <v>Heathfield Road Runners and Uckfield Runners</v>
      </c>
    </row>
    <row r="73" spans="1:35" x14ac:dyDescent="0.2">
      <c r="A73" s="90" t="s">
        <v>19</v>
      </c>
      <c r="B73" s="1" t="s">
        <v>18</v>
      </c>
      <c r="E73" s="28"/>
      <c r="S73" s="90" t="str">
        <f t="shared" si="37"/>
        <v>HYAC</v>
      </c>
      <c r="T73" s="1" t="str">
        <f t="shared" si="37"/>
        <v>HY AC</v>
      </c>
    </row>
    <row r="74" spans="1:35" x14ac:dyDescent="0.2">
      <c r="A74" s="90" t="s">
        <v>24</v>
      </c>
      <c r="B74" s="1" t="s">
        <v>23</v>
      </c>
      <c r="E74" s="28"/>
      <c r="S74" s="90" t="str">
        <f t="shared" si="37"/>
        <v>LEW</v>
      </c>
      <c r="T74" s="1" t="str">
        <f t="shared" si="37"/>
        <v>Lewes AC</v>
      </c>
    </row>
    <row r="75" spans="1:35" x14ac:dyDescent="0.2">
      <c r="A75" s="90" t="s">
        <v>163</v>
      </c>
      <c r="B75" s="1" t="s">
        <v>162</v>
      </c>
      <c r="E75" s="28"/>
      <c r="S75" s="90" t="str">
        <f t="shared" si="37"/>
        <v>MEAD</v>
      </c>
      <c r="T75" s="1" t="str">
        <f t="shared" si="37"/>
        <v>Meads Runners</v>
      </c>
    </row>
    <row r="76" spans="1:35" x14ac:dyDescent="0.2">
      <c r="A76" s="90" t="s">
        <v>37</v>
      </c>
      <c r="B76" s="1" t="s">
        <v>692</v>
      </c>
      <c r="E76" s="28"/>
      <c r="S76" s="90" t="str">
        <f t="shared" si="37"/>
        <v>PSST</v>
      </c>
      <c r="T76" s="1" t="str">
        <f t="shared" si="37"/>
        <v xml:space="preserve">Polegate Plodders, Seafront Shufflers, Seaford Striders and Tri Tempo </v>
      </c>
    </row>
    <row r="77" spans="1:35" x14ac:dyDescent="0.2">
      <c r="A77" s="90" t="s">
        <v>127</v>
      </c>
      <c r="B77" s="1" t="s">
        <v>126</v>
      </c>
      <c r="E77" s="28"/>
      <c r="S77" s="90" t="str">
        <f t="shared" si="37"/>
        <v>HEDGE</v>
      </c>
      <c r="T77" s="1" t="str">
        <f t="shared" si="37"/>
        <v>Portslade Hedgehoppers</v>
      </c>
    </row>
    <row r="78" spans="1:35" x14ac:dyDescent="0.2">
      <c r="A78" s="90" t="s">
        <v>157</v>
      </c>
      <c r="B78" s="1" t="s">
        <v>693</v>
      </c>
      <c r="E78" s="28"/>
      <c r="S78" s="90" t="str">
        <f>A78</f>
        <v>RUNW</v>
      </c>
      <c r="T78" s="1" t="str">
        <f>B78</f>
        <v>Run Wednesdays</v>
      </c>
    </row>
    <row r="79" spans="1:35" ht="3" customHeight="1" x14ac:dyDescent="0.2"/>
    <row r="80" spans="1:35" ht="26.25" x14ac:dyDescent="0.4">
      <c r="A80" s="15" t="s">
        <v>807</v>
      </c>
      <c r="B80" s="15"/>
      <c r="C80" s="15"/>
      <c r="D80" s="15"/>
      <c r="E80" s="15"/>
      <c r="F80" s="15"/>
      <c r="G80" s="15"/>
      <c r="H80" s="15"/>
      <c r="I80" s="15"/>
      <c r="J80" s="15"/>
      <c r="K80" s="81"/>
      <c r="L80" s="81"/>
      <c r="M80" s="82"/>
      <c r="N80" s="83"/>
      <c r="O80" s="83"/>
      <c r="Q80" s="84" t="e">
        <f>"Race "&amp;ControlRaceNo&amp;" of "&amp;ControlNoOfRaces</f>
        <v>#NAME?</v>
      </c>
      <c r="S80" s="15" t="s">
        <v>807</v>
      </c>
      <c r="T80" s="15"/>
      <c r="U80" s="15"/>
      <c r="V80" s="15"/>
      <c r="W80" s="15"/>
      <c r="X80" s="15"/>
      <c r="Y80" s="15"/>
      <c r="Z80" s="15"/>
      <c r="AA80" s="15"/>
      <c r="AB80" s="15"/>
      <c r="AC80" s="81"/>
      <c r="AD80" s="18"/>
      <c r="AE80" s="18"/>
      <c r="AF80" s="83"/>
      <c r="AG80" s="83"/>
      <c r="AH80" s="83"/>
      <c r="AI80" s="84" t="e">
        <f>"Race "&amp;ControlRaceNo&amp;" of "&amp;ControlNoOfRaces</f>
        <v>#NAME?</v>
      </c>
    </row>
    <row r="81" spans="1:35" x14ac:dyDescent="0.2">
      <c r="A81" s="90" t="s">
        <v>671</v>
      </c>
    </row>
    <row r="82" spans="1:35" x14ac:dyDescent="0.2">
      <c r="A82" s="27" t="str">
        <f>A17</f>
        <v>ALL CLUBS: 16 TEAMS (note awards are based on table excluding non East Sussex Clubs)</v>
      </c>
      <c r="S82" s="27" t="str">
        <f>S17</f>
        <v>EAST SUSSEX CLUBS: 14 TEAMS (Only East Sussex Teams qualify for awards: awards are awarded as per this table)</v>
      </c>
    </row>
    <row r="83" spans="1:35" x14ac:dyDescent="0.2">
      <c r="A83" s="27"/>
      <c r="S83" s="27"/>
    </row>
    <row r="84" spans="1:35" x14ac:dyDescent="0.2">
      <c r="A84" s="27"/>
      <c r="B84" s="51" t="str">
        <f>B$3</f>
        <v>A80</v>
      </c>
      <c r="C84" s="51" t="str">
        <f t="shared" ref="C84:Q84" si="38">C$3</f>
        <v>BEX</v>
      </c>
      <c r="D84" s="51" t="str">
        <f t="shared" si="38"/>
        <v>FRONTR</v>
      </c>
      <c r="E84" s="51" t="str">
        <f t="shared" si="38"/>
        <v>CPA</v>
      </c>
      <c r="F84" s="51" t="str">
        <f t="shared" si="38"/>
        <v>CROW</v>
      </c>
      <c r="G84" s="51" t="str">
        <f t="shared" si="38"/>
        <v>EAST/BDY</v>
      </c>
      <c r="H84" s="51" t="str">
        <f t="shared" si="38"/>
        <v>HAIL</v>
      </c>
      <c r="I84" s="51" t="str">
        <f t="shared" si="38"/>
        <v>HR/HAC</v>
      </c>
      <c r="J84" s="51" t="str">
        <f t="shared" si="38"/>
        <v>HTH/UCK</v>
      </c>
      <c r="K84" s="51" t="str">
        <f t="shared" si="38"/>
        <v>HYAC</v>
      </c>
      <c r="L84" s="51" t="str">
        <f t="shared" si="38"/>
        <v>LEW</v>
      </c>
      <c r="M84" s="51" t="str">
        <f t="shared" si="38"/>
        <v>MEAD</v>
      </c>
      <c r="N84" s="51" t="str">
        <f t="shared" si="38"/>
        <v>PSST</v>
      </c>
      <c r="O84" s="51" t="str">
        <f t="shared" si="38"/>
        <v>HEDGE</v>
      </c>
      <c r="P84" s="51" t="str">
        <f t="shared" si="38"/>
        <v>RUNW</v>
      </c>
      <c r="Q84" s="51" t="str">
        <f t="shared" si="38"/>
        <v>WAD</v>
      </c>
      <c r="S84" s="27"/>
      <c r="T84" s="51" t="str">
        <f>T$3</f>
        <v>A80</v>
      </c>
      <c r="U84" s="51" t="str">
        <f t="shared" ref="U84:AI84" si="39">U$3</f>
        <v>BEX</v>
      </c>
      <c r="V84" s="51" t="str">
        <f t="shared" si="39"/>
        <v>FRONTR</v>
      </c>
      <c r="W84" s="51" t="str">
        <f t="shared" si="39"/>
        <v>CPA</v>
      </c>
      <c r="X84" s="51" t="str">
        <f t="shared" si="39"/>
        <v>CROW</v>
      </c>
      <c r="Y84" s="51" t="str">
        <f t="shared" si="39"/>
        <v>EAST/BDY</v>
      </c>
      <c r="Z84" s="51" t="str">
        <f t="shared" si="39"/>
        <v>HAIL</v>
      </c>
      <c r="AA84" s="51" t="str">
        <f t="shared" si="39"/>
        <v>HR/HAC</v>
      </c>
      <c r="AB84" s="51" t="str">
        <f t="shared" si="39"/>
        <v>HTH/UCK</v>
      </c>
      <c r="AC84" s="51" t="str">
        <f t="shared" si="39"/>
        <v>HYAC</v>
      </c>
      <c r="AD84" s="51" t="str">
        <f t="shared" si="39"/>
        <v>LEW</v>
      </c>
      <c r="AE84" s="51" t="str">
        <f t="shared" si="39"/>
        <v>MEAD</v>
      </c>
      <c r="AF84" s="51" t="str">
        <f t="shared" si="39"/>
        <v>PSST</v>
      </c>
      <c r="AG84" s="51" t="str">
        <f t="shared" si="39"/>
        <v>HEDGE</v>
      </c>
      <c r="AH84" s="51" t="str">
        <f t="shared" si="39"/>
        <v>RUNW</v>
      </c>
      <c r="AI84" s="51" t="str">
        <f t="shared" si="39"/>
        <v>WAD</v>
      </c>
    </row>
    <row r="85" spans="1:35" x14ac:dyDescent="0.2">
      <c r="A85" s="65">
        <v>1</v>
      </c>
      <c r="B85" s="25">
        <v>9</v>
      </c>
      <c r="C85" s="25">
        <v>13</v>
      </c>
      <c r="D85" s="25">
        <v>10</v>
      </c>
      <c r="E85" s="25">
        <v>12</v>
      </c>
      <c r="F85" s="25">
        <v>2</v>
      </c>
      <c r="G85" s="25">
        <v>5</v>
      </c>
      <c r="H85" s="25">
        <v>6</v>
      </c>
      <c r="I85" s="25">
        <v>1</v>
      </c>
      <c r="J85" s="25">
        <v>8</v>
      </c>
      <c r="K85" s="25">
        <v>14</v>
      </c>
      <c r="L85" s="25">
        <v>3</v>
      </c>
      <c r="M85" s="25">
        <v>16</v>
      </c>
      <c r="N85" s="25">
        <v>4</v>
      </c>
      <c r="O85" s="25">
        <v>15</v>
      </c>
      <c r="P85" s="25">
        <v>7</v>
      </c>
      <c r="Q85" s="25">
        <v>11</v>
      </c>
      <c r="S85" s="65" t="s">
        <v>667</v>
      </c>
      <c r="T85" s="25">
        <v>9</v>
      </c>
      <c r="U85" s="25">
        <v>12</v>
      </c>
      <c r="V85" s="25">
        <v>10</v>
      </c>
      <c r="W85" s="25" t="s">
        <v>672</v>
      </c>
      <c r="X85" s="25">
        <v>2</v>
      </c>
      <c r="Y85" s="25">
        <v>5</v>
      </c>
      <c r="Z85" s="25">
        <v>6</v>
      </c>
      <c r="AA85" s="25">
        <v>1</v>
      </c>
      <c r="AB85" s="25">
        <v>8</v>
      </c>
      <c r="AC85" s="25">
        <v>13</v>
      </c>
      <c r="AD85" s="25">
        <v>3</v>
      </c>
      <c r="AE85" s="25">
        <v>15</v>
      </c>
      <c r="AF85" s="25">
        <v>4</v>
      </c>
      <c r="AG85" s="25">
        <v>14</v>
      </c>
      <c r="AH85" s="25">
        <v>7</v>
      </c>
      <c r="AI85" s="25">
        <v>11</v>
      </c>
    </row>
    <row r="86" spans="1:35" x14ac:dyDescent="0.2">
      <c r="A86" s="65">
        <v>2</v>
      </c>
      <c r="B86" s="25">
        <f>B$42</f>
        <v>11</v>
      </c>
      <c r="C86" s="25">
        <f t="shared" ref="C86:Q86" si="40">C$42</f>
        <v>13</v>
      </c>
      <c r="D86" s="25">
        <f t="shared" si="40"/>
        <v>10</v>
      </c>
      <c r="E86" s="25">
        <f t="shared" si="40"/>
        <v>16</v>
      </c>
      <c r="F86" s="25">
        <f t="shared" si="40"/>
        <v>2</v>
      </c>
      <c r="G86" s="25">
        <f t="shared" si="40"/>
        <v>5</v>
      </c>
      <c r="H86" s="25">
        <f t="shared" si="40"/>
        <v>6</v>
      </c>
      <c r="I86" s="25">
        <f t="shared" si="40"/>
        <v>4</v>
      </c>
      <c r="J86" s="25">
        <f t="shared" si="40"/>
        <v>9</v>
      </c>
      <c r="K86" s="25">
        <f t="shared" si="40"/>
        <v>14</v>
      </c>
      <c r="L86" s="25">
        <f t="shared" si="40"/>
        <v>1</v>
      </c>
      <c r="M86" s="25">
        <f t="shared" si="40"/>
        <v>15</v>
      </c>
      <c r="N86" s="25">
        <f t="shared" si="40"/>
        <v>3</v>
      </c>
      <c r="O86" s="25">
        <f t="shared" si="40"/>
        <v>8</v>
      </c>
      <c r="P86" s="25">
        <f t="shared" si="40"/>
        <v>7</v>
      </c>
      <c r="Q86" s="25">
        <f t="shared" si="40"/>
        <v>12</v>
      </c>
      <c r="S86" s="65">
        <f>A86</f>
        <v>2</v>
      </c>
      <c r="T86" s="66">
        <f t="shared" ref="T86:AI86" si="41">T$42</f>
        <v>11</v>
      </c>
      <c r="U86" s="66">
        <f t="shared" si="41"/>
        <v>13</v>
      </c>
      <c r="V86" s="66">
        <f t="shared" si="41"/>
        <v>10</v>
      </c>
      <c r="W86" s="66" t="str">
        <f t="shared" si="41"/>
        <v xml:space="preserve">- </v>
      </c>
      <c r="X86" s="66">
        <f t="shared" si="41"/>
        <v>2</v>
      </c>
      <c r="Y86" s="66">
        <f t="shared" si="41"/>
        <v>5</v>
      </c>
      <c r="Z86" s="66">
        <f t="shared" si="41"/>
        <v>6</v>
      </c>
      <c r="AA86" s="66">
        <f t="shared" si="41"/>
        <v>4</v>
      </c>
      <c r="AB86" s="66">
        <f t="shared" si="41"/>
        <v>9</v>
      </c>
      <c r="AC86" s="66">
        <f t="shared" si="41"/>
        <v>14</v>
      </c>
      <c r="AD86" s="66">
        <f t="shared" si="41"/>
        <v>1</v>
      </c>
      <c r="AE86" s="66">
        <f t="shared" si="41"/>
        <v>15</v>
      </c>
      <c r="AF86" s="66">
        <f t="shared" si="41"/>
        <v>3</v>
      </c>
      <c r="AG86" s="66">
        <f t="shared" si="41"/>
        <v>8</v>
      </c>
      <c r="AH86" s="66">
        <f t="shared" si="41"/>
        <v>7</v>
      </c>
      <c r="AI86" s="66">
        <f t="shared" si="41"/>
        <v>12</v>
      </c>
    </row>
    <row r="87" spans="1:35" x14ac:dyDescent="0.2">
      <c r="A87" s="65">
        <v>3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S87" s="65">
        <f>A87</f>
        <v>3</v>
      </c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</row>
    <row r="88" spans="1:35" x14ac:dyDescent="0.2">
      <c r="A88" s="65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65">
        <f>A88</f>
        <v>4</v>
      </c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</row>
    <row r="89" spans="1:35" x14ac:dyDescent="0.2">
      <c r="A89" s="65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S89" s="65">
        <f>A89</f>
        <v>5</v>
      </c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</row>
    <row r="90" spans="1:35" x14ac:dyDescent="0.2">
      <c r="A90" s="65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S90" s="65">
        <f>A90</f>
        <v>6</v>
      </c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</row>
    <row r="91" spans="1:35" ht="3" customHeight="1" x14ac:dyDescent="0.2">
      <c r="A91" s="65"/>
      <c r="S91" s="65"/>
    </row>
    <row r="92" spans="1:35" x14ac:dyDescent="0.2">
      <c r="A92" s="1" t="s">
        <v>673</v>
      </c>
      <c r="B92" s="92">
        <f t="shared" ref="B92:Q92" si="42">SUM(B85:B91)</f>
        <v>20</v>
      </c>
      <c r="C92" s="92">
        <f t="shared" si="42"/>
        <v>26</v>
      </c>
      <c r="D92" s="92">
        <f>SUM(D85:D91)</f>
        <v>20</v>
      </c>
      <c r="E92" s="92">
        <f t="shared" si="42"/>
        <v>28</v>
      </c>
      <c r="F92" s="92">
        <f t="shared" si="42"/>
        <v>4</v>
      </c>
      <c r="G92" s="92">
        <f t="shared" si="42"/>
        <v>10</v>
      </c>
      <c r="H92" s="92">
        <f t="shared" si="42"/>
        <v>12</v>
      </c>
      <c r="I92" s="92">
        <f t="shared" si="42"/>
        <v>5</v>
      </c>
      <c r="J92" s="92">
        <f t="shared" si="42"/>
        <v>17</v>
      </c>
      <c r="K92" s="92">
        <f t="shared" si="42"/>
        <v>28</v>
      </c>
      <c r="L92" s="92">
        <f t="shared" si="42"/>
        <v>4</v>
      </c>
      <c r="M92" s="92">
        <f t="shared" si="42"/>
        <v>31</v>
      </c>
      <c r="N92" s="92">
        <f t="shared" si="42"/>
        <v>7</v>
      </c>
      <c r="O92" s="92">
        <f t="shared" si="42"/>
        <v>23</v>
      </c>
      <c r="P92" s="92">
        <f t="shared" si="42"/>
        <v>14</v>
      </c>
      <c r="Q92" s="92">
        <f t="shared" si="42"/>
        <v>23</v>
      </c>
      <c r="S92" s="1" t="s">
        <v>673</v>
      </c>
      <c r="T92" s="92">
        <f t="shared" ref="T92:AI92" si="43">SUM(T85:T91)</f>
        <v>20</v>
      </c>
      <c r="U92" s="92">
        <f t="shared" si="43"/>
        <v>25</v>
      </c>
      <c r="V92" s="92">
        <f>SUM(V85:V91)</f>
        <v>20</v>
      </c>
      <c r="W92" s="92">
        <f t="shared" si="43"/>
        <v>0</v>
      </c>
      <c r="X92" s="92">
        <f t="shared" si="43"/>
        <v>4</v>
      </c>
      <c r="Y92" s="92">
        <f t="shared" si="43"/>
        <v>10</v>
      </c>
      <c r="Z92" s="92">
        <f t="shared" si="43"/>
        <v>12</v>
      </c>
      <c r="AA92" s="92">
        <f t="shared" si="43"/>
        <v>5</v>
      </c>
      <c r="AB92" s="92">
        <f t="shared" si="43"/>
        <v>17</v>
      </c>
      <c r="AC92" s="92">
        <f t="shared" si="43"/>
        <v>27</v>
      </c>
      <c r="AD92" s="92">
        <f t="shared" si="43"/>
        <v>4</v>
      </c>
      <c r="AE92" s="92">
        <f t="shared" si="43"/>
        <v>30</v>
      </c>
      <c r="AF92" s="92">
        <f t="shared" si="43"/>
        <v>7</v>
      </c>
      <c r="AG92" s="92">
        <f t="shared" si="43"/>
        <v>22</v>
      </c>
      <c r="AH92" s="92">
        <f t="shared" si="43"/>
        <v>14</v>
      </c>
      <c r="AI92" s="92">
        <f t="shared" si="43"/>
        <v>23</v>
      </c>
    </row>
    <row r="93" spans="1:35" ht="13.5" thickBot="1" x14ac:dyDescent="0.25">
      <c r="A93" s="1" t="s">
        <v>674</v>
      </c>
      <c r="B93" s="25">
        <f t="shared" ref="B93:Q93" ca="1" si="44">B56</f>
        <v>20</v>
      </c>
      <c r="C93" s="25">
        <f t="shared" ca="1" si="44"/>
        <v>26</v>
      </c>
      <c r="D93" s="25">
        <f t="shared" ca="1" si="44"/>
        <v>20</v>
      </c>
      <c r="E93" s="25">
        <f t="shared" ca="1" si="44"/>
        <v>28</v>
      </c>
      <c r="F93" s="25">
        <f t="shared" ca="1" si="44"/>
        <v>4</v>
      </c>
      <c r="G93" s="25">
        <f t="shared" ca="1" si="44"/>
        <v>10</v>
      </c>
      <c r="H93" s="25">
        <f t="shared" ca="1" si="44"/>
        <v>12</v>
      </c>
      <c r="I93" s="25">
        <f t="shared" ca="1" si="44"/>
        <v>5</v>
      </c>
      <c r="J93" s="25">
        <f t="shared" ca="1" si="44"/>
        <v>17</v>
      </c>
      <c r="K93" s="25">
        <f t="shared" ca="1" si="44"/>
        <v>28</v>
      </c>
      <c r="L93" s="25">
        <f t="shared" ca="1" si="44"/>
        <v>4</v>
      </c>
      <c r="M93" s="25">
        <f t="shared" ca="1" si="44"/>
        <v>31</v>
      </c>
      <c r="N93" s="25">
        <f t="shared" ca="1" si="44"/>
        <v>7</v>
      </c>
      <c r="O93" s="25">
        <f t="shared" ca="1" si="44"/>
        <v>23</v>
      </c>
      <c r="P93" s="25">
        <f t="shared" ca="1" si="44"/>
        <v>14</v>
      </c>
      <c r="Q93" s="25">
        <f t="shared" ca="1" si="44"/>
        <v>23</v>
      </c>
      <c r="S93" s="1" t="s">
        <v>674</v>
      </c>
      <c r="T93" s="66">
        <f t="shared" ref="T93:AI93" ca="1" si="45">T56</f>
        <v>20</v>
      </c>
      <c r="U93" s="66">
        <f t="shared" ca="1" si="45"/>
        <v>25</v>
      </c>
      <c r="V93" s="66">
        <f t="shared" ca="1" si="45"/>
        <v>20</v>
      </c>
      <c r="W93" s="66" t="str">
        <f t="shared" si="45"/>
        <v xml:space="preserve">- </v>
      </c>
      <c r="X93" s="66">
        <f t="shared" ca="1" si="45"/>
        <v>4</v>
      </c>
      <c r="Y93" s="66">
        <f t="shared" ca="1" si="45"/>
        <v>10</v>
      </c>
      <c r="Z93" s="66">
        <f t="shared" ca="1" si="45"/>
        <v>12</v>
      </c>
      <c r="AA93" s="66">
        <f t="shared" ca="1" si="45"/>
        <v>5</v>
      </c>
      <c r="AB93" s="66">
        <f t="shared" ca="1" si="45"/>
        <v>17</v>
      </c>
      <c r="AC93" s="66">
        <f t="shared" ca="1" si="45"/>
        <v>27</v>
      </c>
      <c r="AD93" s="66">
        <f t="shared" ca="1" si="45"/>
        <v>4</v>
      </c>
      <c r="AE93" s="66">
        <f t="shared" ca="1" si="45"/>
        <v>30</v>
      </c>
      <c r="AF93" s="66">
        <f t="shared" ca="1" si="45"/>
        <v>7</v>
      </c>
      <c r="AG93" s="66">
        <f t="shared" ca="1" si="45"/>
        <v>22</v>
      </c>
      <c r="AH93" s="66">
        <f t="shared" ca="1" si="45"/>
        <v>14</v>
      </c>
      <c r="AI93" s="66">
        <f t="shared" ca="1" si="45"/>
        <v>23</v>
      </c>
    </row>
    <row r="94" spans="1:35" x14ac:dyDescent="0.2">
      <c r="A94" s="93" t="s">
        <v>5</v>
      </c>
      <c r="B94" s="25">
        <f ca="1">B92-B93</f>
        <v>0</v>
      </c>
      <c r="C94" s="25">
        <f t="shared" ref="C94:Q94" ca="1" si="46">C92-C93</f>
        <v>0</v>
      </c>
      <c r="D94" s="25">
        <f ca="1">D92-D93</f>
        <v>0</v>
      </c>
      <c r="E94" s="25">
        <f t="shared" ca="1" si="46"/>
        <v>0</v>
      </c>
      <c r="F94" s="25">
        <f t="shared" ca="1" si="46"/>
        <v>0</v>
      </c>
      <c r="G94" s="25">
        <f t="shared" ca="1" si="46"/>
        <v>0</v>
      </c>
      <c r="H94" s="25">
        <f t="shared" ca="1" si="46"/>
        <v>0</v>
      </c>
      <c r="I94" s="25">
        <f t="shared" ca="1" si="46"/>
        <v>0</v>
      </c>
      <c r="J94" s="25">
        <f t="shared" ca="1" si="46"/>
        <v>0</v>
      </c>
      <c r="K94" s="25">
        <f t="shared" ca="1" si="46"/>
        <v>0</v>
      </c>
      <c r="L94" s="25">
        <f t="shared" ca="1" si="46"/>
        <v>0</v>
      </c>
      <c r="M94" s="25">
        <f t="shared" ca="1" si="46"/>
        <v>0</v>
      </c>
      <c r="N94" s="25">
        <f t="shared" ca="1" si="46"/>
        <v>0</v>
      </c>
      <c r="O94" s="25">
        <f t="shared" ca="1" si="46"/>
        <v>0</v>
      </c>
      <c r="P94" s="25">
        <f t="shared" ca="1" si="46"/>
        <v>0</v>
      </c>
      <c r="Q94" s="25">
        <f t="shared" ca="1" si="46"/>
        <v>0</v>
      </c>
      <c r="S94" s="1" t="s">
        <v>5</v>
      </c>
      <c r="T94" s="25">
        <f ca="1">IF(T$4="N",0,T92-T93)</f>
        <v>0</v>
      </c>
      <c r="U94" s="25">
        <f t="shared" ref="U94:AI94" ca="1" si="47">IF(U$4="N",0,U92-U93)</f>
        <v>0</v>
      </c>
      <c r="V94" s="25">
        <f ca="1">IF(V$4="N",0,V92-V93)</f>
        <v>0</v>
      </c>
      <c r="W94" s="25">
        <f t="shared" si="47"/>
        <v>0</v>
      </c>
      <c r="X94" s="25">
        <f t="shared" ca="1" si="47"/>
        <v>0</v>
      </c>
      <c r="Y94" s="25">
        <f t="shared" ca="1" si="47"/>
        <v>0</v>
      </c>
      <c r="Z94" s="25">
        <f t="shared" ca="1" si="47"/>
        <v>0</v>
      </c>
      <c r="AA94" s="25">
        <f t="shared" ca="1" si="47"/>
        <v>0</v>
      </c>
      <c r="AB94" s="25">
        <f t="shared" ca="1" si="47"/>
        <v>0</v>
      </c>
      <c r="AC94" s="25">
        <f t="shared" ca="1" si="47"/>
        <v>0</v>
      </c>
      <c r="AD94" s="25">
        <f t="shared" ca="1" si="47"/>
        <v>0</v>
      </c>
      <c r="AE94" s="25">
        <f t="shared" ca="1" si="47"/>
        <v>0</v>
      </c>
      <c r="AF94" s="25">
        <f t="shared" ca="1" si="47"/>
        <v>0</v>
      </c>
      <c r="AG94" s="25">
        <f t="shared" ca="1" si="47"/>
        <v>0</v>
      </c>
      <c r="AH94" s="25">
        <f t="shared" ca="1" si="47"/>
        <v>0</v>
      </c>
      <c r="AI94" s="25">
        <f t="shared" ca="1" si="47"/>
        <v>0</v>
      </c>
    </row>
    <row r="95" spans="1:35" ht="13.5" thickBot="1" x14ac:dyDescent="0.25">
      <c r="A95" s="94">
        <f ca="1">SUM(A94:AJ94)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 x14ac:dyDescent="0.2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35" x14ac:dyDescent="0.2">
      <c r="A97" s="27" t="s">
        <v>675</v>
      </c>
      <c r="S97" s="27" t="s">
        <v>675</v>
      </c>
    </row>
    <row r="98" spans="1:35" x14ac:dyDescent="0.2">
      <c r="E98" s="1" t="s">
        <v>676</v>
      </c>
      <c r="W98" s="1" t="s">
        <v>676</v>
      </c>
    </row>
    <row r="99" spans="1:35" x14ac:dyDescent="0.2">
      <c r="A99" s="65">
        <v>1</v>
      </c>
      <c r="B99" s="95">
        <v>45578</v>
      </c>
      <c r="C99" s="96" t="s">
        <v>694</v>
      </c>
      <c r="D99" s="96" t="s">
        <v>694</v>
      </c>
      <c r="E99" s="1" t="s">
        <v>677</v>
      </c>
      <c r="S99" s="65">
        <v>1</v>
      </c>
      <c r="T99" s="95">
        <v>45578</v>
      </c>
      <c r="U99" s="96" t="s">
        <v>694</v>
      </c>
      <c r="V99" s="96" t="s">
        <v>694</v>
      </c>
      <c r="W99" s="25" t="str">
        <f t="shared" ref="W99:W104" si="48">E99</f>
        <v>V4</v>
      </c>
    </row>
    <row r="100" spans="1:35" x14ac:dyDescent="0.2">
      <c r="A100" s="65">
        <v>2</v>
      </c>
      <c r="B100" s="95">
        <v>45641</v>
      </c>
      <c r="C100" s="96" t="s">
        <v>696</v>
      </c>
      <c r="D100" s="96" t="s">
        <v>696</v>
      </c>
      <c r="E100" s="1" t="s">
        <v>678</v>
      </c>
      <c r="S100" s="65">
        <v>2</v>
      </c>
      <c r="T100" s="95">
        <v>45641</v>
      </c>
      <c r="U100" s="96" t="s">
        <v>696</v>
      </c>
      <c r="V100" s="96" t="s">
        <v>696</v>
      </c>
      <c r="W100" s="25" t="str">
        <f t="shared" si="48"/>
        <v>V2</v>
      </c>
    </row>
    <row r="101" spans="1:35" x14ac:dyDescent="0.2">
      <c r="A101" s="65">
        <v>3</v>
      </c>
      <c r="B101" s="95">
        <v>45669</v>
      </c>
      <c r="C101" s="96" t="s">
        <v>697</v>
      </c>
      <c r="D101" s="96" t="s">
        <v>697</v>
      </c>
      <c r="E101" s="1" t="s">
        <v>679</v>
      </c>
      <c r="S101" s="65">
        <v>3</v>
      </c>
      <c r="T101" s="95">
        <v>45669</v>
      </c>
      <c r="U101" s="96" t="s">
        <v>697</v>
      </c>
      <c r="V101" s="96" t="s">
        <v>697</v>
      </c>
      <c r="W101" s="25" t="str">
        <f t="shared" si="48"/>
        <v>V3</v>
      </c>
    </row>
    <row r="102" spans="1:35" x14ac:dyDescent="0.2">
      <c r="A102" s="65">
        <v>4</v>
      </c>
      <c r="B102" s="95">
        <v>45704</v>
      </c>
      <c r="C102" s="96" t="s">
        <v>698</v>
      </c>
      <c r="D102" s="96" t="s">
        <v>698</v>
      </c>
      <c r="E102" s="1" t="s">
        <v>678</v>
      </c>
      <c r="S102" s="65">
        <v>4</v>
      </c>
      <c r="T102" s="95">
        <v>45704</v>
      </c>
      <c r="U102" s="96" t="s">
        <v>698</v>
      </c>
      <c r="V102" s="96" t="s">
        <v>698</v>
      </c>
      <c r="W102" s="25" t="str">
        <f t="shared" si="48"/>
        <v>V2</v>
      </c>
    </row>
    <row r="103" spans="1:35" x14ac:dyDescent="0.2">
      <c r="A103" s="65">
        <v>5</v>
      </c>
      <c r="B103" s="95">
        <v>45732</v>
      </c>
      <c r="C103" s="96" t="s">
        <v>699</v>
      </c>
      <c r="D103" s="96" t="s">
        <v>699</v>
      </c>
      <c r="S103" s="65">
        <v>5</v>
      </c>
      <c r="T103" s="95">
        <v>45732</v>
      </c>
      <c r="U103" s="96" t="s">
        <v>699</v>
      </c>
      <c r="V103" s="96" t="s">
        <v>699</v>
      </c>
      <c r="W103" s="25">
        <f t="shared" si="48"/>
        <v>0</v>
      </c>
    </row>
    <row r="104" spans="1:35" x14ac:dyDescent="0.2">
      <c r="A104" s="65">
        <v>6</v>
      </c>
      <c r="B104" s="95">
        <v>0</v>
      </c>
      <c r="C104" s="96">
        <v>0</v>
      </c>
      <c r="D104" s="96">
        <v>0</v>
      </c>
      <c r="S104" s="65">
        <v>6</v>
      </c>
      <c r="T104" s="95">
        <v>0</v>
      </c>
      <c r="U104" s="96">
        <v>0</v>
      </c>
      <c r="V104" s="96">
        <v>0</v>
      </c>
      <c r="W104" s="25">
        <f t="shared" si="48"/>
        <v>0</v>
      </c>
    </row>
    <row r="107" spans="1:35" x14ac:dyDescent="0.2">
      <c r="A107" s="90" t="s">
        <v>680</v>
      </c>
    </row>
    <row r="108" spans="1:35" ht="26.25" x14ac:dyDescent="0.4">
      <c r="A108" s="15" t="s">
        <v>681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81"/>
      <c r="L108" s="81"/>
      <c r="M108" s="82"/>
      <c r="N108" s="83"/>
      <c r="O108" s="83"/>
      <c r="Q108" s="84" t="s">
        <v>682</v>
      </c>
      <c r="S108" s="15" t="s">
        <v>681</v>
      </c>
      <c r="T108" s="15"/>
      <c r="U108" s="15"/>
      <c r="V108" s="15"/>
      <c r="W108" s="15"/>
      <c r="X108" s="15"/>
      <c r="Y108" s="15"/>
      <c r="Z108" s="15"/>
      <c r="AA108" s="15"/>
      <c r="AB108" s="15"/>
      <c r="AC108" s="81"/>
      <c r="AD108" s="18"/>
      <c r="AE108" s="18"/>
      <c r="AF108" s="83"/>
      <c r="AG108" s="83"/>
      <c r="AH108" s="83"/>
      <c r="AI108" s="84" t="s">
        <v>682</v>
      </c>
    </row>
    <row r="109" spans="1:35" x14ac:dyDescent="0.2">
      <c r="A109" s="27" t="s">
        <v>683</v>
      </c>
      <c r="S109" s="27" t="s">
        <v>684</v>
      </c>
    </row>
    <row r="110" spans="1:35" x14ac:dyDescent="0.2">
      <c r="A110" s="51" t="s">
        <v>664</v>
      </c>
      <c r="B110" s="51" t="s">
        <v>90</v>
      </c>
      <c r="C110" s="51" t="s">
        <v>66</v>
      </c>
      <c r="D110" s="51" t="s">
        <v>43</v>
      </c>
      <c r="E110" s="51" t="s">
        <v>28</v>
      </c>
      <c r="F110" s="51" t="s">
        <v>31</v>
      </c>
      <c r="G110" s="51" t="s">
        <v>51</v>
      </c>
      <c r="H110" s="51" t="s">
        <v>40</v>
      </c>
      <c r="I110" s="51" t="s">
        <v>82</v>
      </c>
      <c r="J110" s="51" t="s">
        <v>78</v>
      </c>
      <c r="K110" s="51" t="s">
        <v>685</v>
      </c>
      <c r="L110" s="51" t="s">
        <v>24</v>
      </c>
      <c r="M110" s="51" t="s">
        <v>163</v>
      </c>
      <c r="N110" s="51" t="s">
        <v>37</v>
      </c>
      <c r="O110" s="51" t="s">
        <v>127</v>
      </c>
      <c r="P110" s="51" t="s">
        <v>157</v>
      </c>
      <c r="Q110" s="51" t="s">
        <v>46</v>
      </c>
      <c r="S110" s="51" t="s">
        <v>664</v>
      </c>
      <c r="T110" s="51" t="s">
        <v>90</v>
      </c>
      <c r="U110" s="51" t="s">
        <v>66</v>
      </c>
      <c r="V110" s="51" t="s">
        <v>43</v>
      </c>
      <c r="W110" s="51" t="s">
        <v>28</v>
      </c>
      <c r="X110" s="51" t="s">
        <v>31</v>
      </c>
      <c r="Y110" s="51" t="s">
        <v>51</v>
      </c>
      <c r="Z110" s="51" t="s">
        <v>40</v>
      </c>
      <c r="AA110" s="51" t="s">
        <v>82</v>
      </c>
      <c r="AB110" s="51" t="s">
        <v>78</v>
      </c>
      <c r="AC110" s="51" t="s">
        <v>685</v>
      </c>
      <c r="AD110" s="51" t="s">
        <v>24</v>
      </c>
      <c r="AE110" s="51" t="s">
        <v>163</v>
      </c>
      <c r="AF110" s="51" t="s">
        <v>37</v>
      </c>
      <c r="AG110" s="51" t="s">
        <v>127</v>
      </c>
      <c r="AH110" s="51" t="s">
        <v>157</v>
      </c>
      <c r="AI110" s="51" t="s">
        <v>46</v>
      </c>
    </row>
    <row r="111" spans="1:35" x14ac:dyDescent="0.2">
      <c r="A111" s="51" t="s">
        <v>21</v>
      </c>
      <c r="B111" s="35">
        <v>296</v>
      </c>
      <c r="C111" s="33">
        <v>98</v>
      </c>
      <c r="D111" s="33">
        <v>49</v>
      </c>
      <c r="E111" s="33">
        <v>2</v>
      </c>
      <c r="F111" s="33">
        <v>11</v>
      </c>
      <c r="G111" s="33">
        <v>5</v>
      </c>
      <c r="H111" s="33">
        <v>3</v>
      </c>
      <c r="I111" s="33">
        <v>7</v>
      </c>
      <c r="J111" s="33">
        <v>115</v>
      </c>
      <c r="K111" s="33">
        <v>1</v>
      </c>
      <c r="L111" s="33">
        <v>8</v>
      </c>
      <c r="M111" s="33">
        <v>296</v>
      </c>
      <c r="N111" s="33">
        <v>13</v>
      </c>
      <c r="O111" s="33">
        <v>106</v>
      </c>
      <c r="P111" s="33">
        <v>92</v>
      </c>
      <c r="Q111" s="33">
        <v>74</v>
      </c>
      <c r="S111" s="51" t="s">
        <v>21</v>
      </c>
      <c r="T111" s="35">
        <v>296</v>
      </c>
      <c r="U111" s="35">
        <v>98</v>
      </c>
      <c r="V111" s="35">
        <v>49</v>
      </c>
      <c r="W111" s="35">
        <v>0</v>
      </c>
      <c r="X111" s="35">
        <v>11</v>
      </c>
      <c r="Y111" s="35">
        <v>5</v>
      </c>
      <c r="Z111" s="35">
        <v>3</v>
      </c>
      <c r="AA111" s="35">
        <v>7</v>
      </c>
      <c r="AB111" s="35">
        <v>115</v>
      </c>
      <c r="AC111" s="35">
        <v>1</v>
      </c>
      <c r="AD111" s="35">
        <v>8</v>
      </c>
      <c r="AE111" s="35">
        <v>296</v>
      </c>
      <c r="AF111" s="35">
        <v>13</v>
      </c>
      <c r="AG111" s="35">
        <v>106</v>
      </c>
      <c r="AH111" s="35">
        <v>92</v>
      </c>
      <c r="AI111" s="35">
        <v>74</v>
      </c>
    </row>
    <row r="112" spans="1:35" x14ac:dyDescent="0.2">
      <c r="A112" s="51" t="s">
        <v>60</v>
      </c>
      <c r="B112" s="35">
        <v>296</v>
      </c>
      <c r="C112" s="33">
        <v>275</v>
      </c>
      <c r="D112" s="33">
        <v>79</v>
      </c>
      <c r="E112" s="33">
        <v>155</v>
      </c>
      <c r="F112" s="33">
        <v>17</v>
      </c>
      <c r="G112" s="33">
        <v>31</v>
      </c>
      <c r="H112" s="33">
        <v>43</v>
      </c>
      <c r="I112" s="33">
        <v>22</v>
      </c>
      <c r="J112" s="33">
        <v>121</v>
      </c>
      <c r="K112" s="33">
        <v>118</v>
      </c>
      <c r="L112" s="33">
        <v>10</v>
      </c>
      <c r="M112" s="33">
        <v>296</v>
      </c>
      <c r="N112" s="33">
        <v>14</v>
      </c>
      <c r="O112" s="33">
        <v>296</v>
      </c>
      <c r="P112" s="33">
        <v>116</v>
      </c>
      <c r="Q112" s="33">
        <v>244</v>
      </c>
      <c r="S112" s="51" t="s">
        <v>60</v>
      </c>
      <c r="T112" s="35">
        <v>296</v>
      </c>
      <c r="U112" s="35">
        <v>275</v>
      </c>
      <c r="V112" s="35">
        <v>79</v>
      </c>
      <c r="W112" s="35">
        <v>0</v>
      </c>
      <c r="X112" s="35">
        <v>17</v>
      </c>
      <c r="Y112" s="35">
        <v>31</v>
      </c>
      <c r="Z112" s="35">
        <v>43</v>
      </c>
      <c r="AA112" s="35">
        <v>22</v>
      </c>
      <c r="AB112" s="35">
        <v>121</v>
      </c>
      <c r="AC112" s="35">
        <v>118</v>
      </c>
      <c r="AD112" s="35">
        <v>10</v>
      </c>
      <c r="AE112" s="35">
        <v>296</v>
      </c>
      <c r="AF112" s="35">
        <v>14</v>
      </c>
      <c r="AG112" s="35">
        <v>296</v>
      </c>
      <c r="AH112" s="35">
        <v>116</v>
      </c>
      <c r="AI112" s="35">
        <v>244</v>
      </c>
    </row>
    <row r="113" spans="1:35" x14ac:dyDescent="0.2">
      <c r="A113" s="51" t="s">
        <v>84</v>
      </c>
      <c r="B113" s="35">
        <v>296</v>
      </c>
      <c r="C113" s="33">
        <v>292</v>
      </c>
      <c r="D113" s="33">
        <v>105</v>
      </c>
      <c r="E113" s="33">
        <v>294</v>
      </c>
      <c r="F113" s="33">
        <v>24</v>
      </c>
      <c r="G113" s="33">
        <v>44</v>
      </c>
      <c r="H113" s="33">
        <v>75</v>
      </c>
      <c r="I113" s="33">
        <v>109</v>
      </c>
      <c r="J113" s="33">
        <v>129</v>
      </c>
      <c r="K113" s="33">
        <v>296</v>
      </c>
      <c r="L113" s="33">
        <v>23</v>
      </c>
      <c r="M113" s="33">
        <v>296</v>
      </c>
      <c r="N113" s="33">
        <v>41</v>
      </c>
      <c r="O113" s="33">
        <v>296</v>
      </c>
      <c r="P113" s="33">
        <v>225</v>
      </c>
      <c r="Q113" s="33">
        <v>259</v>
      </c>
      <c r="S113" s="51" t="s">
        <v>84</v>
      </c>
      <c r="T113" s="35">
        <v>296</v>
      </c>
      <c r="U113" s="35">
        <v>292</v>
      </c>
      <c r="V113" s="35">
        <v>105</v>
      </c>
      <c r="W113" s="35">
        <v>0</v>
      </c>
      <c r="X113" s="35">
        <v>24</v>
      </c>
      <c r="Y113" s="35">
        <v>44</v>
      </c>
      <c r="Z113" s="35">
        <v>75</v>
      </c>
      <c r="AA113" s="35">
        <v>109</v>
      </c>
      <c r="AB113" s="35">
        <v>129</v>
      </c>
      <c r="AC113" s="35">
        <v>296</v>
      </c>
      <c r="AD113" s="35">
        <v>23</v>
      </c>
      <c r="AE113" s="35">
        <v>296</v>
      </c>
      <c r="AF113" s="35">
        <v>41</v>
      </c>
      <c r="AG113" s="35">
        <v>296</v>
      </c>
      <c r="AH113" s="35">
        <v>225</v>
      </c>
      <c r="AI113" s="35">
        <v>259</v>
      </c>
    </row>
    <row r="114" spans="1:35" x14ac:dyDescent="0.2">
      <c r="A114" s="51" t="s">
        <v>99</v>
      </c>
      <c r="B114" s="35">
        <v>296</v>
      </c>
      <c r="C114" s="33">
        <v>296</v>
      </c>
      <c r="D114" s="33">
        <v>196</v>
      </c>
      <c r="E114" s="33">
        <v>296</v>
      </c>
      <c r="F114" s="33">
        <v>28</v>
      </c>
      <c r="G114" s="33">
        <v>61</v>
      </c>
      <c r="H114" s="33">
        <v>146</v>
      </c>
      <c r="I114" s="33">
        <v>143</v>
      </c>
      <c r="J114" s="33">
        <v>131</v>
      </c>
      <c r="K114" s="33">
        <v>296</v>
      </c>
      <c r="L114" s="33">
        <v>30</v>
      </c>
      <c r="M114" s="33">
        <v>296</v>
      </c>
      <c r="N114" s="33">
        <v>141</v>
      </c>
      <c r="O114" s="33">
        <v>296</v>
      </c>
      <c r="P114" s="33">
        <v>296</v>
      </c>
      <c r="Q114" s="33">
        <v>260</v>
      </c>
      <c r="S114" s="51" t="s">
        <v>99</v>
      </c>
      <c r="T114" s="35">
        <v>296</v>
      </c>
      <c r="U114" s="35">
        <v>296</v>
      </c>
      <c r="V114" s="35">
        <v>196</v>
      </c>
      <c r="W114" s="35">
        <v>0</v>
      </c>
      <c r="X114" s="35">
        <v>28</v>
      </c>
      <c r="Y114" s="35">
        <v>61</v>
      </c>
      <c r="Z114" s="35">
        <v>146</v>
      </c>
      <c r="AA114" s="35">
        <v>143</v>
      </c>
      <c r="AB114" s="35">
        <v>131</v>
      </c>
      <c r="AC114" s="35">
        <v>296</v>
      </c>
      <c r="AD114" s="35">
        <v>30</v>
      </c>
      <c r="AE114" s="35">
        <v>296</v>
      </c>
      <c r="AF114" s="35">
        <v>141</v>
      </c>
      <c r="AG114" s="35">
        <v>296</v>
      </c>
      <c r="AH114" s="35">
        <v>296</v>
      </c>
      <c r="AI114" s="35">
        <v>260</v>
      </c>
    </row>
    <row r="115" spans="1:35" x14ac:dyDescent="0.2">
      <c r="A115" s="51" t="s">
        <v>33</v>
      </c>
      <c r="B115" s="35">
        <v>45</v>
      </c>
      <c r="C115" s="33">
        <v>117</v>
      </c>
      <c r="D115" s="33">
        <v>12</v>
      </c>
      <c r="E115" s="33">
        <v>256</v>
      </c>
      <c r="F115" s="33">
        <v>4</v>
      </c>
      <c r="G115" s="33">
        <v>33</v>
      </c>
      <c r="H115" s="33">
        <v>15</v>
      </c>
      <c r="I115" s="33">
        <v>27</v>
      </c>
      <c r="J115" s="33">
        <v>66</v>
      </c>
      <c r="K115" s="33">
        <v>20</v>
      </c>
      <c r="L115" s="33">
        <v>56</v>
      </c>
      <c r="M115" s="33">
        <v>52</v>
      </c>
      <c r="N115" s="33">
        <v>50</v>
      </c>
      <c r="O115" s="33">
        <v>64</v>
      </c>
      <c r="P115" s="33">
        <v>112</v>
      </c>
      <c r="Q115" s="33">
        <v>6</v>
      </c>
      <c r="S115" s="51" t="s">
        <v>33</v>
      </c>
      <c r="T115" s="35">
        <v>45</v>
      </c>
      <c r="U115" s="35">
        <v>117</v>
      </c>
      <c r="V115" s="35">
        <v>12</v>
      </c>
      <c r="W115" s="35">
        <v>0</v>
      </c>
      <c r="X115" s="35">
        <v>4</v>
      </c>
      <c r="Y115" s="35">
        <v>33</v>
      </c>
      <c r="Z115" s="35">
        <v>15</v>
      </c>
      <c r="AA115" s="35">
        <v>27</v>
      </c>
      <c r="AB115" s="35">
        <v>66</v>
      </c>
      <c r="AC115" s="35">
        <v>20</v>
      </c>
      <c r="AD115" s="35">
        <v>56</v>
      </c>
      <c r="AE115" s="35">
        <v>52</v>
      </c>
      <c r="AF115" s="35">
        <v>50</v>
      </c>
      <c r="AG115" s="35">
        <v>64</v>
      </c>
      <c r="AH115" s="35">
        <v>112</v>
      </c>
      <c r="AI115" s="35">
        <v>6</v>
      </c>
    </row>
    <row r="116" spans="1:35" x14ac:dyDescent="0.2">
      <c r="A116" s="51" t="s">
        <v>94</v>
      </c>
      <c r="B116" s="35">
        <v>90</v>
      </c>
      <c r="C116" s="33">
        <v>166</v>
      </c>
      <c r="D116" s="33">
        <v>36</v>
      </c>
      <c r="E116" s="33">
        <v>268</v>
      </c>
      <c r="F116" s="33">
        <v>9</v>
      </c>
      <c r="G116" s="33">
        <v>48</v>
      </c>
      <c r="H116" s="33">
        <v>29</v>
      </c>
      <c r="I116" s="33">
        <v>94</v>
      </c>
      <c r="J116" s="33">
        <v>67</v>
      </c>
      <c r="K116" s="33">
        <v>35</v>
      </c>
      <c r="L116" s="33">
        <v>68</v>
      </c>
      <c r="M116" s="33">
        <v>296</v>
      </c>
      <c r="N116" s="33">
        <v>123</v>
      </c>
      <c r="O116" s="33">
        <v>296</v>
      </c>
      <c r="P116" s="33">
        <v>181</v>
      </c>
      <c r="Q116" s="33">
        <v>229</v>
      </c>
      <c r="S116" s="51" t="s">
        <v>94</v>
      </c>
      <c r="T116" s="35">
        <v>90</v>
      </c>
      <c r="U116" s="35">
        <v>166</v>
      </c>
      <c r="V116" s="35">
        <v>36</v>
      </c>
      <c r="W116" s="35">
        <v>0</v>
      </c>
      <c r="X116" s="35">
        <v>9</v>
      </c>
      <c r="Y116" s="35">
        <v>48</v>
      </c>
      <c r="Z116" s="35">
        <v>29</v>
      </c>
      <c r="AA116" s="35">
        <v>94</v>
      </c>
      <c r="AB116" s="35">
        <v>67</v>
      </c>
      <c r="AC116" s="35">
        <v>35</v>
      </c>
      <c r="AD116" s="35">
        <v>68</v>
      </c>
      <c r="AE116" s="35">
        <v>296</v>
      </c>
      <c r="AF116" s="35">
        <v>123</v>
      </c>
      <c r="AG116" s="35">
        <v>296</v>
      </c>
      <c r="AH116" s="35">
        <v>181</v>
      </c>
      <c r="AI116" s="35">
        <v>229</v>
      </c>
    </row>
    <row r="117" spans="1:35" x14ac:dyDescent="0.2">
      <c r="A117" s="51" t="s">
        <v>115</v>
      </c>
      <c r="B117" s="35">
        <v>168</v>
      </c>
      <c r="C117" s="33">
        <v>218</v>
      </c>
      <c r="D117" s="33">
        <v>95</v>
      </c>
      <c r="E117" s="33">
        <v>272</v>
      </c>
      <c r="F117" s="33">
        <v>19</v>
      </c>
      <c r="G117" s="33">
        <v>224</v>
      </c>
      <c r="H117" s="33">
        <v>58</v>
      </c>
      <c r="I117" s="33">
        <v>103</v>
      </c>
      <c r="J117" s="33">
        <v>83</v>
      </c>
      <c r="K117" s="33">
        <v>137</v>
      </c>
      <c r="L117" s="33">
        <v>138</v>
      </c>
      <c r="M117" s="33">
        <v>296</v>
      </c>
      <c r="N117" s="33">
        <v>140</v>
      </c>
      <c r="O117" s="33">
        <v>296</v>
      </c>
      <c r="P117" s="33">
        <v>210</v>
      </c>
      <c r="Q117" s="33">
        <v>243</v>
      </c>
      <c r="S117" s="51" t="s">
        <v>115</v>
      </c>
      <c r="T117" s="35">
        <v>168</v>
      </c>
      <c r="U117" s="35">
        <v>218</v>
      </c>
      <c r="V117" s="35">
        <v>95</v>
      </c>
      <c r="W117" s="35">
        <v>0</v>
      </c>
      <c r="X117" s="35">
        <v>19</v>
      </c>
      <c r="Y117" s="35">
        <v>224</v>
      </c>
      <c r="Z117" s="35">
        <v>58</v>
      </c>
      <c r="AA117" s="35">
        <v>103</v>
      </c>
      <c r="AB117" s="35">
        <v>83</v>
      </c>
      <c r="AC117" s="35">
        <v>137</v>
      </c>
      <c r="AD117" s="35">
        <v>138</v>
      </c>
      <c r="AE117" s="35">
        <v>296</v>
      </c>
      <c r="AF117" s="35">
        <v>140</v>
      </c>
      <c r="AG117" s="35">
        <v>296</v>
      </c>
      <c r="AH117" s="35">
        <v>210</v>
      </c>
      <c r="AI117" s="35">
        <v>243</v>
      </c>
    </row>
    <row r="118" spans="1:35" x14ac:dyDescent="0.2">
      <c r="A118" s="51" t="s">
        <v>58</v>
      </c>
      <c r="B118" s="35">
        <v>40</v>
      </c>
      <c r="C118" s="33">
        <v>26</v>
      </c>
      <c r="D118" s="33">
        <v>84</v>
      </c>
      <c r="E118" s="33">
        <v>99</v>
      </c>
      <c r="F118" s="33">
        <v>18</v>
      </c>
      <c r="G118" s="33">
        <v>46</v>
      </c>
      <c r="H118" s="33">
        <v>175</v>
      </c>
      <c r="I118" s="33">
        <v>34</v>
      </c>
      <c r="J118" s="33">
        <v>16</v>
      </c>
      <c r="K118" s="33">
        <v>296</v>
      </c>
      <c r="L118" s="33">
        <v>69</v>
      </c>
      <c r="M118" s="33">
        <v>81</v>
      </c>
      <c r="N118" s="33">
        <v>21</v>
      </c>
      <c r="O118" s="33">
        <v>296</v>
      </c>
      <c r="P118" s="33">
        <v>89</v>
      </c>
      <c r="Q118" s="33">
        <v>39</v>
      </c>
      <c r="S118" s="51" t="s">
        <v>58</v>
      </c>
      <c r="T118" s="35">
        <v>40</v>
      </c>
      <c r="U118" s="35">
        <v>26</v>
      </c>
      <c r="V118" s="35">
        <v>84</v>
      </c>
      <c r="W118" s="35">
        <v>0</v>
      </c>
      <c r="X118" s="35">
        <v>18</v>
      </c>
      <c r="Y118" s="35">
        <v>46</v>
      </c>
      <c r="Z118" s="35">
        <v>175</v>
      </c>
      <c r="AA118" s="35">
        <v>34</v>
      </c>
      <c r="AB118" s="35">
        <v>16</v>
      </c>
      <c r="AC118" s="35">
        <v>296</v>
      </c>
      <c r="AD118" s="35">
        <v>69</v>
      </c>
      <c r="AE118" s="35">
        <v>81</v>
      </c>
      <c r="AF118" s="35">
        <v>21</v>
      </c>
      <c r="AG118" s="35">
        <v>296</v>
      </c>
      <c r="AH118" s="35">
        <v>89</v>
      </c>
      <c r="AI118" s="35">
        <v>39</v>
      </c>
    </row>
    <row r="119" spans="1:35" x14ac:dyDescent="0.2">
      <c r="A119" s="51" t="s">
        <v>92</v>
      </c>
      <c r="B119" s="35">
        <v>62</v>
      </c>
      <c r="C119" s="33">
        <v>113</v>
      </c>
      <c r="D119" s="33">
        <v>252</v>
      </c>
      <c r="E119" s="33">
        <v>124</v>
      </c>
      <c r="F119" s="33">
        <v>51</v>
      </c>
      <c r="G119" s="33">
        <v>53</v>
      </c>
      <c r="H119" s="33">
        <v>295</v>
      </c>
      <c r="I119" s="33">
        <v>78</v>
      </c>
      <c r="J119" s="33">
        <v>60</v>
      </c>
      <c r="K119" s="33">
        <v>296</v>
      </c>
      <c r="L119" s="33">
        <v>120</v>
      </c>
      <c r="M119" s="33">
        <v>296</v>
      </c>
      <c r="N119" s="33">
        <v>119</v>
      </c>
      <c r="O119" s="33">
        <v>296</v>
      </c>
      <c r="P119" s="33">
        <v>114</v>
      </c>
      <c r="Q119" s="33">
        <v>200</v>
      </c>
      <c r="S119" s="51" t="s">
        <v>92</v>
      </c>
      <c r="T119" s="35">
        <v>62</v>
      </c>
      <c r="U119" s="35">
        <v>113</v>
      </c>
      <c r="V119" s="35">
        <v>252</v>
      </c>
      <c r="W119" s="35">
        <v>0</v>
      </c>
      <c r="X119" s="35">
        <v>51</v>
      </c>
      <c r="Y119" s="35">
        <v>53</v>
      </c>
      <c r="Z119" s="35">
        <v>295</v>
      </c>
      <c r="AA119" s="35">
        <v>78</v>
      </c>
      <c r="AB119" s="35">
        <v>60</v>
      </c>
      <c r="AC119" s="35">
        <v>296</v>
      </c>
      <c r="AD119" s="35">
        <v>120</v>
      </c>
      <c r="AE119" s="35">
        <v>296</v>
      </c>
      <c r="AF119" s="35">
        <v>119</v>
      </c>
      <c r="AG119" s="35">
        <v>296</v>
      </c>
      <c r="AH119" s="35">
        <v>114</v>
      </c>
      <c r="AI119" s="35">
        <v>200</v>
      </c>
    </row>
    <row r="120" spans="1:35" x14ac:dyDescent="0.2">
      <c r="A120" s="51" t="s">
        <v>122</v>
      </c>
      <c r="B120" s="35">
        <v>77</v>
      </c>
      <c r="C120" s="33">
        <v>165</v>
      </c>
      <c r="D120" s="33">
        <v>296</v>
      </c>
      <c r="E120" s="33">
        <v>250</v>
      </c>
      <c r="F120" s="33">
        <v>296</v>
      </c>
      <c r="G120" s="33">
        <v>193</v>
      </c>
      <c r="H120" s="33">
        <v>296</v>
      </c>
      <c r="I120" s="33">
        <v>85</v>
      </c>
      <c r="J120" s="33">
        <v>72</v>
      </c>
      <c r="K120" s="33">
        <v>296</v>
      </c>
      <c r="L120" s="33">
        <v>127</v>
      </c>
      <c r="M120" s="33">
        <v>296</v>
      </c>
      <c r="N120" s="33">
        <v>134</v>
      </c>
      <c r="O120" s="33">
        <v>296</v>
      </c>
      <c r="P120" s="33">
        <v>152</v>
      </c>
      <c r="Q120" s="33">
        <v>226</v>
      </c>
      <c r="S120" s="51" t="s">
        <v>122</v>
      </c>
      <c r="T120" s="35">
        <v>77</v>
      </c>
      <c r="U120" s="35">
        <v>165</v>
      </c>
      <c r="V120" s="35">
        <v>296</v>
      </c>
      <c r="W120" s="35">
        <v>0</v>
      </c>
      <c r="X120" s="35">
        <v>296</v>
      </c>
      <c r="Y120" s="35">
        <v>193</v>
      </c>
      <c r="Z120" s="35">
        <v>296</v>
      </c>
      <c r="AA120" s="35">
        <v>85</v>
      </c>
      <c r="AB120" s="35">
        <v>72</v>
      </c>
      <c r="AC120" s="35">
        <v>296</v>
      </c>
      <c r="AD120" s="35">
        <v>127</v>
      </c>
      <c r="AE120" s="35">
        <v>296</v>
      </c>
      <c r="AF120" s="35">
        <v>134</v>
      </c>
      <c r="AG120" s="35">
        <v>296</v>
      </c>
      <c r="AH120" s="35">
        <v>152</v>
      </c>
      <c r="AI120" s="35">
        <v>226</v>
      </c>
    </row>
    <row r="121" spans="1:35" x14ac:dyDescent="0.2">
      <c r="A121" s="51" t="s">
        <v>74</v>
      </c>
      <c r="B121" s="35">
        <v>188</v>
      </c>
      <c r="C121" s="33">
        <v>91</v>
      </c>
      <c r="D121" s="33">
        <v>227</v>
      </c>
      <c r="E121" s="33">
        <v>54</v>
      </c>
      <c r="F121" s="33">
        <v>76</v>
      </c>
      <c r="G121" s="33">
        <v>150</v>
      </c>
      <c r="H121" s="33">
        <v>247</v>
      </c>
      <c r="I121" s="33">
        <v>42</v>
      </c>
      <c r="J121" s="33">
        <v>241</v>
      </c>
      <c r="K121" s="33">
        <v>296</v>
      </c>
      <c r="L121" s="33">
        <v>25</v>
      </c>
      <c r="M121" s="33">
        <v>205</v>
      </c>
      <c r="N121" s="33">
        <v>102</v>
      </c>
      <c r="O121" s="33">
        <v>128</v>
      </c>
      <c r="P121" s="33">
        <v>97</v>
      </c>
      <c r="Q121" s="33">
        <v>110</v>
      </c>
      <c r="S121" s="51" t="s">
        <v>74</v>
      </c>
      <c r="T121" s="35">
        <v>188</v>
      </c>
      <c r="U121" s="35">
        <v>91</v>
      </c>
      <c r="V121" s="35">
        <v>227</v>
      </c>
      <c r="W121" s="35">
        <v>0</v>
      </c>
      <c r="X121" s="35">
        <v>76</v>
      </c>
      <c r="Y121" s="35">
        <v>150</v>
      </c>
      <c r="Z121" s="35">
        <v>247</v>
      </c>
      <c r="AA121" s="35">
        <v>42</v>
      </c>
      <c r="AB121" s="35">
        <v>241</v>
      </c>
      <c r="AC121" s="35">
        <v>296</v>
      </c>
      <c r="AD121" s="35">
        <v>25</v>
      </c>
      <c r="AE121" s="35">
        <v>205</v>
      </c>
      <c r="AF121" s="35">
        <v>102</v>
      </c>
      <c r="AG121" s="35">
        <v>128</v>
      </c>
      <c r="AH121" s="35">
        <v>97</v>
      </c>
      <c r="AI121" s="35">
        <v>110</v>
      </c>
    </row>
    <row r="122" spans="1:35" x14ac:dyDescent="0.2">
      <c r="A122" s="51" t="s">
        <v>124</v>
      </c>
      <c r="B122" s="35">
        <v>296</v>
      </c>
      <c r="C122" s="33">
        <v>290</v>
      </c>
      <c r="D122" s="33">
        <v>263</v>
      </c>
      <c r="E122" s="33">
        <v>208</v>
      </c>
      <c r="F122" s="33">
        <v>101</v>
      </c>
      <c r="G122" s="33">
        <v>162</v>
      </c>
      <c r="H122" s="33">
        <v>296</v>
      </c>
      <c r="I122" s="33">
        <v>55</v>
      </c>
      <c r="J122" s="33">
        <v>296</v>
      </c>
      <c r="K122" s="33">
        <v>296</v>
      </c>
      <c r="L122" s="33">
        <v>86</v>
      </c>
      <c r="M122" s="33">
        <v>296</v>
      </c>
      <c r="N122" s="33">
        <v>104</v>
      </c>
      <c r="O122" s="33">
        <v>296</v>
      </c>
      <c r="P122" s="33">
        <v>126</v>
      </c>
      <c r="Q122" s="33">
        <v>133</v>
      </c>
      <c r="S122" s="51" t="s">
        <v>124</v>
      </c>
      <c r="T122" s="35">
        <v>296</v>
      </c>
      <c r="U122" s="35">
        <v>290</v>
      </c>
      <c r="V122" s="35">
        <v>263</v>
      </c>
      <c r="W122" s="35">
        <v>0</v>
      </c>
      <c r="X122" s="35">
        <v>101</v>
      </c>
      <c r="Y122" s="35">
        <v>162</v>
      </c>
      <c r="Z122" s="35">
        <v>296</v>
      </c>
      <c r="AA122" s="35">
        <v>55</v>
      </c>
      <c r="AB122" s="35">
        <v>296</v>
      </c>
      <c r="AC122" s="35">
        <v>296</v>
      </c>
      <c r="AD122" s="35">
        <v>86</v>
      </c>
      <c r="AE122" s="35">
        <v>296</v>
      </c>
      <c r="AF122" s="35">
        <v>104</v>
      </c>
      <c r="AG122" s="35">
        <v>296</v>
      </c>
      <c r="AH122" s="35">
        <v>126</v>
      </c>
      <c r="AI122" s="35">
        <v>133</v>
      </c>
    </row>
    <row r="123" spans="1:35" x14ac:dyDescent="0.2">
      <c r="A123" s="51" t="s">
        <v>102</v>
      </c>
      <c r="B123" s="35">
        <v>179</v>
      </c>
      <c r="C123" s="33">
        <v>296</v>
      </c>
      <c r="D123" s="33">
        <v>125</v>
      </c>
      <c r="E123" s="33">
        <v>296</v>
      </c>
      <c r="F123" s="33">
        <v>153</v>
      </c>
      <c r="G123" s="33">
        <v>57</v>
      </c>
      <c r="H123" s="33">
        <v>38</v>
      </c>
      <c r="I123" s="33">
        <v>32</v>
      </c>
      <c r="J123" s="33">
        <v>240</v>
      </c>
      <c r="K123" s="33">
        <v>180</v>
      </c>
      <c r="L123" s="33">
        <v>135</v>
      </c>
      <c r="M123" s="33">
        <v>73</v>
      </c>
      <c r="N123" s="33">
        <v>122</v>
      </c>
      <c r="O123" s="33">
        <v>296</v>
      </c>
      <c r="P123" s="33">
        <v>154</v>
      </c>
      <c r="Q123" s="33">
        <v>285</v>
      </c>
      <c r="S123" s="51" t="s">
        <v>102</v>
      </c>
      <c r="T123" s="35">
        <v>179</v>
      </c>
      <c r="U123" s="35">
        <v>296</v>
      </c>
      <c r="V123" s="35">
        <v>125</v>
      </c>
      <c r="W123" s="35">
        <v>0</v>
      </c>
      <c r="X123" s="35">
        <v>153</v>
      </c>
      <c r="Y123" s="35">
        <v>57</v>
      </c>
      <c r="Z123" s="35">
        <v>38</v>
      </c>
      <c r="AA123" s="35">
        <v>32</v>
      </c>
      <c r="AB123" s="35">
        <v>240</v>
      </c>
      <c r="AC123" s="35">
        <v>180</v>
      </c>
      <c r="AD123" s="35">
        <v>135</v>
      </c>
      <c r="AE123" s="35">
        <v>73</v>
      </c>
      <c r="AF123" s="35">
        <v>122</v>
      </c>
      <c r="AG123" s="35">
        <v>296</v>
      </c>
      <c r="AH123" s="35">
        <v>154</v>
      </c>
      <c r="AI123" s="35">
        <v>285</v>
      </c>
    </row>
    <row r="124" spans="1:35" x14ac:dyDescent="0.2">
      <c r="A124" s="51" t="s">
        <v>149</v>
      </c>
      <c r="B124" s="35">
        <v>296</v>
      </c>
      <c r="C124" s="33">
        <v>296</v>
      </c>
      <c r="D124" s="33">
        <v>296</v>
      </c>
      <c r="E124" s="33">
        <v>296</v>
      </c>
      <c r="F124" s="33">
        <v>156</v>
      </c>
      <c r="G124" s="33">
        <v>296</v>
      </c>
      <c r="H124" s="33">
        <v>70</v>
      </c>
      <c r="I124" s="33">
        <v>267</v>
      </c>
      <c r="J124" s="33">
        <v>284</v>
      </c>
      <c r="K124" s="33">
        <v>296</v>
      </c>
      <c r="L124" s="33">
        <v>192</v>
      </c>
      <c r="M124" s="33">
        <v>296</v>
      </c>
      <c r="N124" s="33">
        <v>130</v>
      </c>
      <c r="O124" s="33">
        <v>296</v>
      </c>
      <c r="P124" s="33">
        <v>199</v>
      </c>
      <c r="Q124" s="33">
        <v>296</v>
      </c>
      <c r="S124" s="51" t="s">
        <v>149</v>
      </c>
      <c r="T124" s="35">
        <v>296</v>
      </c>
      <c r="U124" s="35">
        <v>296</v>
      </c>
      <c r="V124" s="35">
        <v>296</v>
      </c>
      <c r="W124" s="35">
        <v>0</v>
      </c>
      <c r="X124" s="35">
        <v>156</v>
      </c>
      <c r="Y124" s="35">
        <v>296</v>
      </c>
      <c r="Z124" s="35">
        <v>70</v>
      </c>
      <c r="AA124" s="35">
        <v>267</v>
      </c>
      <c r="AB124" s="35">
        <v>284</v>
      </c>
      <c r="AC124" s="35">
        <v>296</v>
      </c>
      <c r="AD124" s="35">
        <v>192</v>
      </c>
      <c r="AE124" s="35">
        <v>296</v>
      </c>
      <c r="AF124" s="35">
        <v>130</v>
      </c>
      <c r="AG124" s="35">
        <v>296</v>
      </c>
      <c r="AH124" s="35">
        <v>199</v>
      </c>
      <c r="AI124" s="35">
        <v>296</v>
      </c>
    </row>
    <row r="125" spans="1:35" x14ac:dyDescent="0.2">
      <c r="A125" s="51" t="s">
        <v>159</v>
      </c>
      <c r="B125" s="35">
        <v>147</v>
      </c>
      <c r="C125" s="33">
        <v>271</v>
      </c>
      <c r="D125" s="33">
        <v>236</v>
      </c>
      <c r="E125" s="33">
        <v>107</v>
      </c>
      <c r="F125" s="33">
        <v>176</v>
      </c>
      <c r="G125" s="33">
        <v>163</v>
      </c>
      <c r="H125" s="33">
        <v>82</v>
      </c>
      <c r="I125" s="33">
        <v>96</v>
      </c>
      <c r="J125" s="33">
        <v>277</v>
      </c>
      <c r="K125" s="33">
        <v>296</v>
      </c>
      <c r="L125" s="33">
        <v>108</v>
      </c>
      <c r="M125" s="33">
        <v>296</v>
      </c>
      <c r="N125" s="33">
        <v>88</v>
      </c>
      <c r="O125" s="33">
        <v>216</v>
      </c>
      <c r="P125" s="33">
        <v>71</v>
      </c>
      <c r="Q125" s="33">
        <v>228</v>
      </c>
      <c r="S125" s="51" t="s">
        <v>159</v>
      </c>
      <c r="T125" s="35">
        <v>147</v>
      </c>
      <c r="U125" s="35">
        <v>271</v>
      </c>
      <c r="V125" s="35">
        <v>236</v>
      </c>
      <c r="W125" s="35">
        <v>0</v>
      </c>
      <c r="X125" s="35">
        <v>176</v>
      </c>
      <c r="Y125" s="35">
        <v>163</v>
      </c>
      <c r="Z125" s="35">
        <v>82</v>
      </c>
      <c r="AA125" s="35">
        <v>96</v>
      </c>
      <c r="AB125" s="35">
        <v>277</v>
      </c>
      <c r="AC125" s="35">
        <v>296</v>
      </c>
      <c r="AD125" s="35">
        <v>108</v>
      </c>
      <c r="AE125" s="35">
        <v>296</v>
      </c>
      <c r="AF125" s="35">
        <v>88</v>
      </c>
      <c r="AG125" s="35">
        <v>216</v>
      </c>
      <c r="AH125" s="35">
        <v>71</v>
      </c>
      <c r="AI125" s="35">
        <v>228</v>
      </c>
    </row>
    <row r="126" spans="1:35" x14ac:dyDescent="0.2">
      <c r="A126" s="51" t="s">
        <v>195</v>
      </c>
      <c r="B126" s="35">
        <v>296</v>
      </c>
      <c r="C126" s="33">
        <v>296</v>
      </c>
      <c r="D126" s="33">
        <v>296</v>
      </c>
      <c r="E126" s="33">
        <v>296</v>
      </c>
      <c r="F126" s="33">
        <v>197</v>
      </c>
      <c r="G126" s="33">
        <v>296</v>
      </c>
      <c r="H126" s="33">
        <v>253</v>
      </c>
      <c r="I126" s="33">
        <v>194</v>
      </c>
      <c r="J126" s="33">
        <v>278</v>
      </c>
      <c r="K126" s="33">
        <v>296</v>
      </c>
      <c r="L126" s="33">
        <v>145</v>
      </c>
      <c r="M126" s="33">
        <v>296</v>
      </c>
      <c r="N126" s="33">
        <v>151</v>
      </c>
      <c r="O126" s="33">
        <v>296</v>
      </c>
      <c r="P126" s="33">
        <v>164</v>
      </c>
      <c r="Q126" s="33">
        <v>279</v>
      </c>
      <c r="S126" s="51" t="s">
        <v>195</v>
      </c>
      <c r="T126" s="35">
        <v>296</v>
      </c>
      <c r="U126" s="35">
        <v>296</v>
      </c>
      <c r="V126" s="35">
        <v>296</v>
      </c>
      <c r="W126" s="35">
        <v>0</v>
      </c>
      <c r="X126" s="35">
        <v>197</v>
      </c>
      <c r="Y126" s="35">
        <v>296</v>
      </c>
      <c r="Z126" s="35">
        <v>253</v>
      </c>
      <c r="AA126" s="35">
        <v>194</v>
      </c>
      <c r="AB126" s="35">
        <v>278</v>
      </c>
      <c r="AC126" s="35">
        <v>296</v>
      </c>
      <c r="AD126" s="35">
        <v>145</v>
      </c>
      <c r="AE126" s="35">
        <v>296</v>
      </c>
      <c r="AF126" s="35">
        <v>151</v>
      </c>
      <c r="AG126" s="35">
        <v>296</v>
      </c>
      <c r="AH126" s="35">
        <v>164</v>
      </c>
      <c r="AI126" s="35">
        <v>279</v>
      </c>
    </row>
    <row r="127" spans="1:35" x14ac:dyDescent="0.2">
      <c r="A127" s="51" t="s">
        <v>211</v>
      </c>
      <c r="B127" s="35">
        <v>170</v>
      </c>
      <c r="C127" s="33">
        <v>191</v>
      </c>
      <c r="D127" s="33">
        <v>296</v>
      </c>
      <c r="E127" s="33">
        <v>142</v>
      </c>
      <c r="F127" s="33">
        <v>171</v>
      </c>
      <c r="G127" s="33">
        <v>100</v>
      </c>
      <c r="H127" s="33">
        <v>203</v>
      </c>
      <c r="I127" s="33">
        <v>182</v>
      </c>
      <c r="J127" s="33">
        <v>167</v>
      </c>
      <c r="K127" s="33">
        <v>213</v>
      </c>
      <c r="L127" s="33">
        <v>159</v>
      </c>
      <c r="M127" s="33">
        <v>296</v>
      </c>
      <c r="N127" s="33">
        <v>93</v>
      </c>
      <c r="O127" s="33">
        <v>257</v>
      </c>
      <c r="P127" s="33">
        <v>198</v>
      </c>
      <c r="Q127" s="33">
        <v>136</v>
      </c>
      <c r="S127" s="51" t="s">
        <v>211</v>
      </c>
      <c r="T127" s="35">
        <v>170</v>
      </c>
      <c r="U127" s="35">
        <v>191</v>
      </c>
      <c r="V127" s="35">
        <v>296</v>
      </c>
      <c r="W127" s="35">
        <v>0</v>
      </c>
      <c r="X127" s="35">
        <v>171</v>
      </c>
      <c r="Y127" s="35">
        <v>100</v>
      </c>
      <c r="Z127" s="35">
        <v>203</v>
      </c>
      <c r="AA127" s="35">
        <v>182</v>
      </c>
      <c r="AB127" s="35">
        <v>167</v>
      </c>
      <c r="AC127" s="35">
        <v>213</v>
      </c>
      <c r="AD127" s="35">
        <v>159</v>
      </c>
      <c r="AE127" s="35">
        <v>296</v>
      </c>
      <c r="AF127" s="35">
        <v>93</v>
      </c>
      <c r="AG127" s="35">
        <v>257</v>
      </c>
      <c r="AH127" s="35">
        <v>198</v>
      </c>
      <c r="AI127" s="35">
        <v>136</v>
      </c>
    </row>
    <row r="128" spans="1:35" x14ac:dyDescent="0.2">
      <c r="A128" s="51" t="s">
        <v>272</v>
      </c>
      <c r="B128" s="35">
        <v>296</v>
      </c>
      <c r="C128" s="33">
        <v>219</v>
      </c>
      <c r="D128" s="33">
        <v>296</v>
      </c>
      <c r="E128" s="33">
        <v>173</v>
      </c>
      <c r="F128" s="33">
        <v>172</v>
      </c>
      <c r="G128" s="33">
        <v>132</v>
      </c>
      <c r="H128" s="33">
        <v>246</v>
      </c>
      <c r="I128" s="33">
        <v>184</v>
      </c>
      <c r="J128" s="33">
        <v>248</v>
      </c>
      <c r="K128" s="33">
        <v>296</v>
      </c>
      <c r="L128" s="33">
        <v>239</v>
      </c>
      <c r="M128" s="33">
        <v>296</v>
      </c>
      <c r="N128" s="33">
        <v>230</v>
      </c>
      <c r="O128" s="33">
        <v>296</v>
      </c>
      <c r="P128" s="33">
        <v>220</v>
      </c>
      <c r="Q128" s="33">
        <v>202</v>
      </c>
      <c r="S128" s="51" t="s">
        <v>272</v>
      </c>
      <c r="T128" s="35">
        <v>296</v>
      </c>
      <c r="U128" s="35">
        <v>219</v>
      </c>
      <c r="V128" s="35">
        <v>296</v>
      </c>
      <c r="W128" s="35">
        <v>0</v>
      </c>
      <c r="X128" s="35">
        <v>172</v>
      </c>
      <c r="Y128" s="35">
        <v>132</v>
      </c>
      <c r="Z128" s="35">
        <v>246</v>
      </c>
      <c r="AA128" s="35">
        <v>184</v>
      </c>
      <c r="AB128" s="35">
        <v>248</v>
      </c>
      <c r="AC128" s="35">
        <v>296</v>
      </c>
      <c r="AD128" s="35">
        <v>239</v>
      </c>
      <c r="AE128" s="35">
        <v>296</v>
      </c>
      <c r="AF128" s="35">
        <v>230</v>
      </c>
      <c r="AG128" s="35">
        <v>296</v>
      </c>
      <c r="AH128" s="35">
        <v>220</v>
      </c>
      <c r="AI128" s="35">
        <v>202</v>
      </c>
    </row>
    <row r="129" spans="1:35" x14ac:dyDescent="0.2">
      <c r="A129" s="51" t="s">
        <v>130</v>
      </c>
      <c r="B129" s="35">
        <v>80</v>
      </c>
      <c r="C129" s="33">
        <v>289</v>
      </c>
      <c r="D129" s="33">
        <v>296</v>
      </c>
      <c r="E129" s="33">
        <v>249</v>
      </c>
      <c r="F129" s="33">
        <v>266</v>
      </c>
      <c r="G129" s="33">
        <v>296</v>
      </c>
      <c r="H129" s="33">
        <v>223</v>
      </c>
      <c r="I129" s="33">
        <v>190</v>
      </c>
      <c r="J129" s="33">
        <v>234</v>
      </c>
      <c r="K129" s="33">
        <v>280</v>
      </c>
      <c r="L129" s="33">
        <v>296</v>
      </c>
      <c r="M129" s="33">
        <v>296</v>
      </c>
      <c r="N129" s="33">
        <v>286</v>
      </c>
      <c r="O129" s="33">
        <v>47</v>
      </c>
      <c r="P129" s="33">
        <v>204</v>
      </c>
      <c r="Q129" s="33">
        <v>214</v>
      </c>
      <c r="S129" s="51" t="s">
        <v>130</v>
      </c>
      <c r="T129" s="35">
        <v>80</v>
      </c>
      <c r="U129" s="35">
        <v>289</v>
      </c>
      <c r="V129" s="35">
        <v>296</v>
      </c>
      <c r="W129" s="35">
        <v>0</v>
      </c>
      <c r="X129" s="35">
        <v>266</v>
      </c>
      <c r="Y129" s="35">
        <v>296</v>
      </c>
      <c r="Z129" s="35">
        <v>223</v>
      </c>
      <c r="AA129" s="35">
        <v>190</v>
      </c>
      <c r="AB129" s="35">
        <v>234</v>
      </c>
      <c r="AC129" s="35">
        <v>280</v>
      </c>
      <c r="AD129" s="35">
        <v>296</v>
      </c>
      <c r="AE129" s="35">
        <v>296</v>
      </c>
      <c r="AF129" s="35">
        <v>286</v>
      </c>
      <c r="AG129" s="35">
        <v>47</v>
      </c>
      <c r="AH129" s="35">
        <v>204</v>
      </c>
      <c r="AI129" s="35">
        <v>214</v>
      </c>
    </row>
    <row r="130" spans="1:35" x14ac:dyDescent="0.2">
      <c r="A130" s="51" t="s">
        <v>268</v>
      </c>
      <c r="B130" s="35">
        <v>183</v>
      </c>
      <c r="C130" s="33">
        <v>296</v>
      </c>
      <c r="D130" s="33">
        <v>296</v>
      </c>
      <c r="E130" s="33">
        <v>274</v>
      </c>
      <c r="F130" s="33">
        <v>296</v>
      </c>
      <c r="G130" s="33">
        <v>296</v>
      </c>
      <c r="H130" s="33">
        <v>296</v>
      </c>
      <c r="I130" s="33">
        <v>255</v>
      </c>
      <c r="J130" s="33">
        <v>270</v>
      </c>
      <c r="K130" s="33">
        <v>296</v>
      </c>
      <c r="L130" s="33">
        <v>296</v>
      </c>
      <c r="M130" s="33">
        <v>296</v>
      </c>
      <c r="N130" s="33">
        <v>287</v>
      </c>
      <c r="O130" s="33">
        <v>261</v>
      </c>
      <c r="P130" s="33">
        <v>245</v>
      </c>
      <c r="Q130" s="33">
        <v>264</v>
      </c>
      <c r="S130" s="51" t="s">
        <v>268</v>
      </c>
      <c r="T130" s="35">
        <v>183</v>
      </c>
      <c r="U130" s="35">
        <v>296</v>
      </c>
      <c r="V130" s="35">
        <v>296</v>
      </c>
      <c r="W130" s="35">
        <v>0</v>
      </c>
      <c r="X130" s="35">
        <v>296</v>
      </c>
      <c r="Y130" s="35">
        <v>296</v>
      </c>
      <c r="Z130" s="35">
        <v>296</v>
      </c>
      <c r="AA130" s="35">
        <v>255</v>
      </c>
      <c r="AB130" s="35">
        <v>270</v>
      </c>
      <c r="AC130" s="35">
        <v>296</v>
      </c>
      <c r="AD130" s="35">
        <v>296</v>
      </c>
      <c r="AE130" s="35">
        <v>296</v>
      </c>
      <c r="AF130" s="35">
        <v>287</v>
      </c>
      <c r="AG130" s="35">
        <v>261</v>
      </c>
      <c r="AH130" s="35">
        <v>245</v>
      </c>
      <c r="AI130" s="35">
        <v>264</v>
      </c>
    </row>
    <row r="131" spans="1:35" x14ac:dyDescent="0.2">
      <c r="A131" s="51"/>
      <c r="B131" s="8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S131" s="51"/>
      <c r="T131" s="51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 x14ac:dyDescent="0.2">
      <c r="A132" s="51" t="s">
        <v>471</v>
      </c>
      <c r="B132" s="33">
        <v>3797</v>
      </c>
      <c r="C132" s="33">
        <v>4301</v>
      </c>
      <c r="D132" s="33">
        <v>3831</v>
      </c>
      <c r="E132" s="33">
        <v>4111</v>
      </c>
      <c r="F132" s="33">
        <v>2241</v>
      </c>
      <c r="G132" s="33">
        <v>2686</v>
      </c>
      <c r="H132" s="33">
        <v>3089</v>
      </c>
      <c r="I132" s="33">
        <v>2199</v>
      </c>
      <c r="J132" s="33">
        <v>3395</v>
      </c>
      <c r="K132" s="33">
        <v>4536</v>
      </c>
      <c r="L132" s="33">
        <v>2330</v>
      </c>
      <c r="M132" s="33">
        <v>5147</v>
      </c>
      <c r="N132" s="33">
        <v>2389</v>
      </c>
      <c r="O132" s="33">
        <v>4927</v>
      </c>
      <c r="P132" s="33">
        <v>3265</v>
      </c>
      <c r="Q132" s="33">
        <v>3927</v>
      </c>
      <c r="S132" s="51" t="s">
        <v>471</v>
      </c>
      <c r="T132" s="33">
        <v>3797</v>
      </c>
      <c r="U132" s="33">
        <v>4301</v>
      </c>
      <c r="V132" s="33">
        <v>3831</v>
      </c>
      <c r="W132" s="33" t="s">
        <v>672</v>
      </c>
      <c r="X132" s="33">
        <v>2241</v>
      </c>
      <c r="Y132" s="33">
        <v>2686</v>
      </c>
      <c r="Z132" s="33">
        <v>3089</v>
      </c>
      <c r="AA132" s="33">
        <v>2199</v>
      </c>
      <c r="AB132" s="33">
        <v>3395</v>
      </c>
      <c r="AC132" s="33">
        <v>4536</v>
      </c>
      <c r="AD132" s="33">
        <v>2330</v>
      </c>
      <c r="AE132" s="33">
        <v>5147</v>
      </c>
      <c r="AF132" s="33">
        <v>2389</v>
      </c>
      <c r="AG132" s="33">
        <v>4927</v>
      </c>
      <c r="AH132" s="33">
        <v>3265</v>
      </c>
      <c r="AI132" s="33">
        <v>3927</v>
      </c>
    </row>
    <row r="133" spans="1:35" x14ac:dyDescent="0.2">
      <c r="A133" s="51"/>
      <c r="B133" s="85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S133" s="51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</row>
    <row r="134" spans="1:35" x14ac:dyDescent="0.2">
      <c r="A134" s="51" t="s">
        <v>461</v>
      </c>
      <c r="B134" s="72">
        <v>9</v>
      </c>
      <c r="C134" s="72">
        <v>13</v>
      </c>
      <c r="D134" s="72">
        <v>10</v>
      </c>
      <c r="E134" s="72">
        <v>12</v>
      </c>
      <c r="F134" s="72">
        <v>2</v>
      </c>
      <c r="G134" s="72">
        <v>5</v>
      </c>
      <c r="H134" s="72">
        <v>6</v>
      </c>
      <c r="I134" s="72">
        <v>1</v>
      </c>
      <c r="J134" s="72">
        <v>8</v>
      </c>
      <c r="K134" s="72">
        <v>14</v>
      </c>
      <c r="L134" s="72">
        <v>3</v>
      </c>
      <c r="M134" s="72">
        <v>16</v>
      </c>
      <c r="N134" s="72">
        <v>4</v>
      </c>
      <c r="O134" s="72">
        <v>15</v>
      </c>
      <c r="P134" s="72">
        <v>7</v>
      </c>
      <c r="Q134" s="72">
        <v>11</v>
      </c>
      <c r="S134" s="51" t="s">
        <v>461</v>
      </c>
      <c r="T134" s="72">
        <v>9</v>
      </c>
      <c r="U134" s="72">
        <v>12</v>
      </c>
      <c r="V134" s="72">
        <v>10</v>
      </c>
      <c r="W134" s="72" t="s">
        <v>672</v>
      </c>
      <c r="X134" s="72">
        <v>2</v>
      </c>
      <c r="Y134" s="72">
        <v>5</v>
      </c>
      <c r="Z134" s="72">
        <v>6</v>
      </c>
      <c r="AA134" s="72">
        <v>1</v>
      </c>
      <c r="AB134" s="72">
        <v>8</v>
      </c>
      <c r="AC134" s="72">
        <v>13</v>
      </c>
      <c r="AD134" s="72">
        <v>3</v>
      </c>
      <c r="AE134" s="72">
        <v>15</v>
      </c>
      <c r="AF134" s="72">
        <v>4</v>
      </c>
      <c r="AG134" s="72">
        <v>14</v>
      </c>
      <c r="AH134" s="72">
        <v>7</v>
      </c>
      <c r="AI134" s="72">
        <v>11</v>
      </c>
    </row>
    <row r="135" spans="1:35" x14ac:dyDescent="0.2">
      <c r="A135" s="51"/>
      <c r="B135" s="85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S135" s="51"/>
      <c r="T135" s="85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x14ac:dyDescent="0.2">
      <c r="A136" s="51" t="s">
        <v>143</v>
      </c>
      <c r="B136" s="85"/>
      <c r="C136" s="33"/>
      <c r="D136" s="33">
        <v>221</v>
      </c>
      <c r="E136" s="33"/>
      <c r="F136" s="33">
        <v>37</v>
      </c>
      <c r="G136" s="33"/>
      <c r="H136" s="33"/>
      <c r="I136" s="33">
        <v>158</v>
      </c>
      <c r="J136" s="33">
        <v>157</v>
      </c>
      <c r="K136" s="33"/>
      <c r="L136" s="33">
        <v>59</v>
      </c>
      <c r="M136" s="33"/>
      <c r="N136" s="33">
        <v>144</v>
      </c>
      <c r="O136" s="33"/>
      <c r="P136" s="33"/>
      <c r="Q136" s="33">
        <v>262</v>
      </c>
      <c r="S136" s="51" t="s">
        <v>143</v>
      </c>
      <c r="T136" s="35">
        <v>0</v>
      </c>
      <c r="U136" s="35">
        <v>0</v>
      </c>
      <c r="V136" s="35">
        <v>221</v>
      </c>
      <c r="W136" s="35">
        <v>0</v>
      </c>
      <c r="X136" s="35">
        <v>37</v>
      </c>
      <c r="Y136" s="35">
        <v>0</v>
      </c>
      <c r="Z136" s="35">
        <v>0</v>
      </c>
      <c r="AA136" s="35">
        <v>158</v>
      </c>
      <c r="AB136" s="35">
        <v>157</v>
      </c>
      <c r="AC136" s="35">
        <v>0</v>
      </c>
      <c r="AD136" s="35">
        <v>59</v>
      </c>
      <c r="AE136" s="35">
        <v>0</v>
      </c>
      <c r="AF136" s="35">
        <v>144</v>
      </c>
      <c r="AG136" s="35">
        <v>0</v>
      </c>
      <c r="AH136" s="35">
        <v>0</v>
      </c>
      <c r="AI136" s="35">
        <v>262</v>
      </c>
    </row>
    <row r="137" spans="1:35" x14ac:dyDescent="0.2">
      <c r="A137" s="51" t="s">
        <v>175</v>
      </c>
      <c r="B137" s="85"/>
      <c r="C137" s="33"/>
      <c r="D137" s="33"/>
      <c r="E137" s="33"/>
      <c r="F137" s="33">
        <v>63</v>
      </c>
      <c r="G137" s="33"/>
      <c r="H137" s="33"/>
      <c r="I137" s="33">
        <v>177</v>
      </c>
      <c r="J137" s="33">
        <v>161</v>
      </c>
      <c r="K137" s="33"/>
      <c r="L137" s="33">
        <v>160</v>
      </c>
      <c r="M137" s="33"/>
      <c r="N137" s="33">
        <v>148</v>
      </c>
      <c r="O137" s="33"/>
      <c r="P137" s="33"/>
      <c r="Q137" s="33"/>
      <c r="S137" s="51" t="s">
        <v>175</v>
      </c>
      <c r="T137" s="35">
        <v>0</v>
      </c>
      <c r="U137" s="35">
        <v>0</v>
      </c>
      <c r="V137" s="35">
        <v>0</v>
      </c>
      <c r="W137" s="35">
        <v>0</v>
      </c>
      <c r="X137" s="35">
        <v>63</v>
      </c>
      <c r="Y137" s="35">
        <v>0</v>
      </c>
      <c r="Z137" s="35">
        <v>0</v>
      </c>
      <c r="AA137" s="35">
        <v>177</v>
      </c>
      <c r="AB137" s="35">
        <v>161</v>
      </c>
      <c r="AC137" s="35">
        <v>0</v>
      </c>
      <c r="AD137" s="35">
        <v>160</v>
      </c>
      <c r="AE137" s="35">
        <v>0</v>
      </c>
      <c r="AF137" s="35">
        <v>148</v>
      </c>
      <c r="AG137" s="35">
        <v>0</v>
      </c>
      <c r="AH137" s="35">
        <v>0</v>
      </c>
      <c r="AI137" s="35">
        <v>0</v>
      </c>
    </row>
    <row r="138" spans="1:35" x14ac:dyDescent="0.2">
      <c r="A138" s="51" t="s">
        <v>179</v>
      </c>
      <c r="B138" s="85"/>
      <c r="C138" s="33"/>
      <c r="D138" s="33"/>
      <c r="E138" s="33"/>
      <c r="F138" s="33">
        <v>65</v>
      </c>
      <c r="G138" s="33"/>
      <c r="H138" s="33"/>
      <c r="I138" s="33">
        <v>187</v>
      </c>
      <c r="J138" s="33">
        <v>178</v>
      </c>
      <c r="K138" s="33"/>
      <c r="L138" s="33">
        <v>189</v>
      </c>
      <c r="M138" s="33"/>
      <c r="N138" s="33">
        <v>149</v>
      </c>
      <c r="O138" s="33"/>
      <c r="P138" s="33"/>
      <c r="Q138" s="33"/>
      <c r="S138" s="51" t="s">
        <v>179</v>
      </c>
      <c r="T138" s="35">
        <v>0</v>
      </c>
      <c r="U138" s="35">
        <v>0</v>
      </c>
      <c r="V138" s="35">
        <v>0</v>
      </c>
      <c r="W138" s="35">
        <v>0</v>
      </c>
      <c r="X138" s="35">
        <v>65</v>
      </c>
      <c r="Y138" s="35">
        <v>0</v>
      </c>
      <c r="Z138" s="35">
        <v>0</v>
      </c>
      <c r="AA138" s="35">
        <v>187</v>
      </c>
      <c r="AB138" s="35">
        <v>178</v>
      </c>
      <c r="AC138" s="35">
        <v>0</v>
      </c>
      <c r="AD138" s="35">
        <v>189</v>
      </c>
      <c r="AE138" s="35">
        <v>0</v>
      </c>
      <c r="AF138" s="35">
        <v>149</v>
      </c>
      <c r="AG138" s="35">
        <v>0</v>
      </c>
      <c r="AH138" s="35">
        <v>0</v>
      </c>
      <c r="AI138" s="35">
        <v>0</v>
      </c>
    </row>
    <row r="139" spans="1:35" x14ac:dyDescent="0.2">
      <c r="A139" s="51" t="s">
        <v>229</v>
      </c>
      <c r="B139" s="85"/>
      <c r="C139" s="33"/>
      <c r="D139" s="33"/>
      <c r="E139" s="33"/>
      <c r="F139" s="33">
        <v>87</v>
      </c>
      <c r="G139" s="33"/>
      <c r="H139" s="33"/>
      <c r="I139" s="33">
        <v>222</v>
      </c>
      <c r="J139" s="33">
        <v>195</v>
      </c>
      <c r="K139" s="33"/>
      <c r="L139" s="33">
        <v>238</v>
      </c>
      <c r="M139" s="33"/>
      <c r="N139" s="33">
        <v>169</v>
      </c>
      <c r="O139" s="33"/>
      <c r="P139" s="33"/>
      <c r="Q139" s="33"/>
      <c r="S139" s="51" t="s">
        <v>229</v>
      </c>
      <c r="T139" s="35">
        <v>0</v>
      </c>
      <c r="U139" s="35">
        <v>0</v>
      </c>
      <c r="V139" s="35">
        <v>0</v>
      </c>
      <c r="W139" s="35">
        <v>0</v>
      </c>
      <c r="X139" s="35">
        <v>87</v>
      </c>
      <c r="Y139" s="35">
        <v>0</v>
      </c>
      <c r="Z139" s="35">
        <v>0</v>
      </c>
      <c r="AA139" s="35">
        <v>222</v>
      </c>
      <c r="AB139" s="35">
        <v>195</v>
      </c>
      <c r="AC139" s="35">
        <v>0</v>
      </c>
      <c r="AD139" s="35">
        <v>238</v>
      </c>
      <c r="AE139" s="35">
        <v>0</v>
      </c>
      <c r="AF139" s="35">
        <v>169</v>
      </c>
      <c r="AG139" s="35">
        <v>0</v>
      </c>
      <c r="AH139" s="35">
        <v>0</v>
      </c>
      <c r="AI139" s="35">
        <v>0</v>
      </c>
    </row>
    <row r="140" spans="1:35" x14ac:dyDescent="0.2">
      <c r="A140" s="51" t="s">
        <v>231</v>
      </c>
      <c r="B140" s="85"/>
      <c r="C140" s="33"/>
      <c r="D140" s="33"/>
      <c r="E140" s="33"/>
      <c r="F140" s="33">
        <v>111</v>
      </c>
      <c r="G140" s="33"/>
      <c r="H140" s="33"/>
      <c r="I140" s="33">
        <v>265</v>
      </c>
      <c r="J140" s="33">
        <v>206</v>
      </c>
      <c r="K140" s="33"/>
      <c r="L140" s="33">
        <v>269</v>
      </c>
      <c r="M140" s="33"/>
      <c r="N140" s="33">
        <v>174</v>
      </c>
      <c r="O140" s="33"/>
      <c r="P140" s="33"/>
      <c r="Q140" s="33"/>
      <c r="S140" s="51" t="s">
        <v>231</v>
      </c>
      <c r="T140" s="35">
        <v>0</v>
      </c>
      <c r="U140" s="35">
        <v>0</v>
      </c>
      <c r="V140" s="35">
        <v>0</v>
      </c>
      <c r="W140" s="35">
        <v>0</v>
      </c>
      <c r="X140" s="35">
        <v>111</v>
      </c>
      <c r="Y140" s="35">
        <v>0</v>
      </c>
      <c r="Z140" s="35">
        <v>0</v>
      </c>
      <c r="AA140" s="35">
        <v>265</v>
      </c>
      <c r="AB140" s="35">
        <v>206</v>
      </c>
      <c r="AC140" s="35">
        <v>0</v>
      </c>
      <c r="AD140" s="35">
        <v>269</v>
      </c>
      <c r="AE140" s="35">
        <v>0</v>
      </c>
      <c r="AF140" s="35">
        <v>174</v>
      </c>
      <c r="AG140" s="35">
        <v>0</v>
      </c>
      <c r="AH140" s="35">
        <v>0</v>
      </c>
      <c r="AI140" s="35">
        <v>0</v>
      </c>
    </row>
    <row r="141" spans="1:35" x14ac:dyDescent="0.2">
      <c r="A141" s="51" t="s">
        <v>237</v>
      </c>
      <c r="B141" s="85"/>
      <c r="C141" s="33"/>
      <c r="D141" s="33"/>
      <c r="E141" s="33"/>
      <c r="F141" s="33"/>
      <c r="G141" s="33"/>
      <c r="H141" s="33"/>
      <c r="I141" s="33"/>
      <c r="J141" s="33">
        <v>209</v>
      </c>
      <c r="K141" s="33"/>
      <c r="L141" s="33">
        <v>273</v>
      </c>
      <c r="M141" s="33"/>
      <c r="N141" s="33">
        <v>185</v>
      </c>
      <c r="O141" s="33"/>
      <c r="P141" s="33"/>
      <c r="Q141" s="33"/>
      <c r="S141" s="51" t="s">
        <v>237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209</v>
      </c>
      <c r="AC141" s="35">
        <v>0</v>
      </c>
      <c r="AD141" s="35">
        <v>273</v>
      </c>
      <c r="AE141" s="35">
        <v>0</v>
      </c>
      <c r="AF141" s="35">
        <v>185</v>
      </c>
      <c r="AG141" s="35">
        <v>0</v>
      </c>
      <c r="AH141" s="35">
        <v>0</v>
      </c>
      <c r="AI141" s="35">
        <v>0</v>
      </c>
    </row>
    <row r="142" spans="1:35" x14ac:dyDescent="0.2">
      <c r="A142" s="51" t="s">
        <v>226</v>
      </c>
      <c r="B142" s="85"/>
      <c r="C142" s="33"/>
      <c r="D142" s="33"/>
      <c r="E142" s="33"/>
      <c r="F142" s="33">
        <v>207</v>
      </c>
      <c r="G142" s="33"/>
      <c r="H142" s="33">
        <v>139</v>
      </c>
      <c r="I142" s="33">
        <v>276</v>
      </c>
      <c r="J142" s="33">
        <v>288</v>
      </c>
      <c r="K142" s="33"/>
      <c r="L142" s="33">
        <v>201</v>
      </c>
      <c r="M142" s="33"/>
      <c r="N142" s="33">
        <v>231</v>
      </c>
      <c r="O142" s="33"/>
      <c r="P142" s="33">
        <v>211</v>
      </c>
      <c r="Q142" s="33"/>
      <c r="S142" s="51" t="s">
        <v>226</v>
      </c>
      <c r="T142" s="35">
        <v>0</v>
      </c>
      <c r="U142" s="35">
        <v>0</v>
      </c>
      <c r="V142" s="35">
        <v>0</v>
      </c>
      <c r="W142" s="35">
        <v>0</v>
      </c>
      <c r="X142" s="35">
        <v>207</v>
      </c>
      <c r="Y142" s="35">
        <v>0</v>
      </c>
      <c r="Z142" s="35">
        <v>139</v>
      </c>
      <c r="AA142" s="35">
        <v>276</v>
      </c>
      <c r="AB142" s="35">
        <v>288</v>
      </c>
      <c r="AC142" s="35">
        <v>0</v>
      </c>
      <c r="AD142" s="35">
        <v>201</v>
      </c>
      <c r="AE142" s="35">
        <v>0</v>
      </c>
      <c r="AF142" s="35">
        <v>231</v>
      </c>
      <c r="AG142" s="35">
        <v>0</v>
      </c>
      <c r="AH142" s="35">
        <v>211</v>
      </c>
      <c r="AI142" s="35">
        <v>0</v>
      </c>
    </row>
    <row r="143" spans="1:35" x14ac:dyDescent="0.2">
      <c r="A143" s="51" t="s">
        <v>305</v>
      </c>
      <c r="B143" s="85"/>
      <c r="C143" s="33"/>
      <c r="D143" s="33"/>
      <c r="E143" s="33"/>
      <c r="F143" s="33"/>
      <c r="G143" s="33"/>
      <c r="H143" s="33">
        <v>186</v>
      </c>
      <c r="I143" s="33">
        <v>281</v>
      </c>
      <c r="J143" s="33">
        <v>291</v>
      </c>
      <c r="K143" s="33"/>
      <c r="L143" s="33">
        <v>212</v>
      </c>
      <c r="M143" s="33"/>
      <c r="N143" s="33">
        <v>232</v>
      </c>
      <c r="O143" s="33"/>
      <c r="P143" s="33">
        <v>217</v>
      </c>
      <c r="Q143" s="33"/>
      <c r="S143" s="51" t="s">
        <v>305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186</v>
      </c>
      <c r="AA143" s="35">
        <v>281</v>
      </c>
      <c r="AB143" s="35">
        <v>291</v>
      </c>
      <c r="AC143" s="35">
        <v>0</v>
      </c>
      <c r="AD143" s="35">
        <v>212</v>
      </c>
      <c r="AE143" s="35">
        <v>0</v>
      </c>
      <c r="AF143" s="35">
        <v>232</v>
      </c>
      <c r="AG143" s="35">
        <v>0</v>
      </c>
      <c r="AH143" s="35">
        <v>217</v>
      </c>
      <c r="AI143" s="35">
        <v>0</v>
      </c>
    </row>
    <row r="144" spans="1:35" x14ac:dyDescent="0.2">
      <c r="A144" s="51" t="s">
        <v>334</v>
      </c>
      <c r="B144" s="85"/>
      <c r="C144" s="33"/>
      <c r="D144" s="33"/>
      <c r="E144" s="33"/>
      <c r="F144" s="33"/>
      <c r="G144" s="33"/>
      <c r="H144" s="33">
        <v>254</v>
      </c>
      <c r="I144" s="33">
        <v>282</v>
      </c>
      <c r="J144" s="33">
        <v>293</v>
      </c>
      <c r="K144" s="33"/>
      <c r="L144" s="33">
        <v>215</v>
      </c>
      <c r="M144" s="33"/>
      <c r="N144" s="33">
        <v>235</v>
      </c>
      <c r="O144" s="33"/>
      <c r="P144" s="33">
        <v>233</v>
      </c>
      <c r="Q144" s="33"/>
      <c r="S144" s="51" t="s">
        <v>334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254</v>
      </c>
      <c r="AA144" s="35">
        <v>282</v>
      </c>
      <c r="AB144" s="35">
        <v>293</v>
      </c>
      <c r="AC144" s="35">
        <v>0</v>
      </c>
      <c r="AD144" s="35">
        <v>215</v>
      </c>
      <c r="AE144" s="35">
        <v>0</v>
      </c>
      <c r="AF144" s="35">
        <v>235</v>
      </c>
      <c r="AG144" s="35">
        <v>0</v>
      </c>
      <c r="AH144" s="35">
        <v>233</v>
      </c>
      <c r="AI144" s="35">
        <v>0</v>
      </c>
    </row>
    <row r="145" spans="1:37" x14ac:dyDescent="0.2">
      <c r="A145" s="51" t="s">
        <v>353</v>
      </c>
      <c r="B145" s="85"/>
      <c r="C145" s="33"/>
      <c r="D145" s="33"/>
      <c r="E145" s="33"/>
      <c r="F145" s="33"/>
      <c r="G145" s="33"/>
      <c r="H145" s="33">
        <v>258</v>
      </c>
      <c r="I145" s="33">
        <v>283</v>
      </c>
      <c r="J145" s="33"/>
      <c r="K145" s="33"/>
      <c r="L145" s="33">
        <v>251</v>
      </c>
      <c r="M145" s="33"/>
      <c r="N145" s="33">
        <v>237</v>
      </c>
      <c r="O145" s="33"/>
      <c r="P145" s="33">
        <v>242</v>
      </c>
      <c r="Q145" s="33"/>
      <c r="S145" s="51" t="s">
        <v>353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258</v>
      </c>
      <c r="AA145" s="35">
        <v>283</v>
      </c>
      <c r="AB145" s="35">
        <v>0</v>
      </c>
      <c r="AC145" s="35">
        <v>0</v>
      </c>
      <c r="AD145" s="35">
        <v>251</v>
      </c>
      <c r="AE145" s="35">
        <v>0</v>
      </c>
      <c r="AF145" s="35">
        <v>237</v>
      </c>
      <c r="AG145" s="35">
        <v>0</v>
      </c>
      <c r="AH145" s="35">
        <v>242</v>
      </c>
      <c r="AI145" s="35">
        <v>0</v>
      </c>
    </row>
    <row r="146" spans="1:37" x14ac:dyDescent="0.2">
      <c r="A146" s="51"/>
      <c r="B146" s="85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S146" s="51"/>
      <c r="T146" s="85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7" ht="15" x14ac:dyDescent="0.25">
      <c r="A147" s="86" t="s">
        <v>665</v>
      </c>
      <c r="B147" s="33">
        <v>0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28"/>
      <c r="S147" s="86" t="s">
        <v>665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0</v>
      </c>
    </row>
    <row r="148" spans="1:37" x14ac:dyDescent="0.2">
      <c r="A148" s="51" t="s">
        <v>666</v>
      </c>
      <c r="B148" s="33">
        <v>9</v>
      </c>
      <c r="C148" s="33">
        <v>13</v>
      </c>
      <c r="D148" s="33">
        <v>10</v>
      </c>
      <c r="E148" s="33">
        <v>12</v>
      </c>
      <c r="F148" s="33">
        <v>2</v>
      </c>
      <c r="G148" s="33">
        <v>5</v>
      </c>
      <c r="H148" s="33">
        <v>6</v>
      </c>
      <c r="I148" s="33">
        <v>1</v>
      </c>
      <c r="J148" s="33">
        <v>8</v>
      </c>
      <c r="K148" s="33">
        <v>14</v>
      </c>
      <c r="L148" s="33">
        <v>3</v>
      </c>
      <c r="M148" s="33">
        <v>16</v>
      </c>
      <c r="N148" s="33">
        <v>4</v>
      </c>
      <c r="O148" s="33">
        <v>15</v>
      </c>
      <c r="P148" s="33">
        <v>7</v>
      </c>
      <c r="Q148" s="33">
        <v>11</v>
      </c>
      <c r="S148" s="51" t="s">
        <v>666</v>
      </c>
      <c r="T148" s="33">
        <v>9</v>
      </c>
      <c r="U148" s="33">
        <v>12</v>
      </c>
      <c r="V148" s="33">
        <v>10</v>
      </c>
      <c r="W148" s="33" t="s">
        <v>672</v>
      </c>
      <c r="X148" s="33">
        <v>2</v>
      </c>
      <c r="Y148" s="33">
        <v>5</v>
      </c>
      <c r="Z148" s="33">
        <v>6</v>
      </c>
      <c r="AA148" s="33">
        <v>1</v>
      </c>
      <c r="AB148" s="33">
        <v>8</v>
      </c>
      <c r="AC148" s="33">
        <v>13</v>
      </c>
      <c r="AD148" s="33">
        <v>3</v>
      </c>
      <c r="AE148" s="33">
        <v>15</v>
      </c>
      <c r="AF148" s="33">
        <v>4</v>
      </c>
      <c r="AG148" s="33">
        <v>14</v>
      </c>
      <c r="AH148" s="33">
        <v>7</v>
      </c>
      <c r="AI148" s="33">
        <v>11</v>
      </c>
    </row>
    <row r="149" spans="1:37" x14ac:dyDescent="0.2">
      <c r="A149" s="51" t="s">
        <v>667</v>
      </c>
      <c r="B149" s="72">
        <v>9</v>
      </c>
      <c r="C149" s="72">
        <v>13</v>
      </c>
      <c r="D149" s="72">
        <v>10</v>
      </c>
      <c r="E149" s="72">
        <v>12</v>
      </c>
      <c r="F149" s="72">
        <v>2</v>
      </c>
      <c r="G149" s="72">
        <v>5</v>
      </c>
      <c r="H149" s="72">
        <v>6</v>
      </c>
      <c r="I149" s="72">
        <v>1</v>
      </c>
      <c r="J149" s="72">
        <v>8</v>
      </c>
      <c r="K149" s="72">
        <v>14</v>
      </c>
      <c r="L149" s="72">
        <v>3</v>
      </c>
      <c r="M149" s="72">
        <v>16</v>
      </c>
      <c r="N149" s="72">
        <v>4</v>
      </c>
      <c r="O149" s="72">
        <v>15</v>
      </c>
      <c r="P149" s="72">
        <v>7</v>
      </c>
      <c r="Q149" s="72">
        <v>11</v>
      </c>
      <c r="S149" s="51" t="s">
        <v>667</v>
      </c>
      <c r="T149" s="72">
        <v>9</v>
      </c>
      <c r="U149" s="72">
        <v>12</v>
      </c>
      <c r="V149" s="72">
        <v>10</v>
      </c>
      <c r="W149" s="72" t="s">
        <v>672</v>
      </c>
      <c r="X149" s="72">
        <v>2</v>
      </c>
      <c r="Y149" s="72">
        <v>5</v>
      </c>
      <c r="Z149" s="72">
        <v>6</v>
      </c>
      <c r="AA149" s="72">
        <v>1</v>
      </c>
      <c r="AB149" s="72">
        <v>8</v>
      </c>
      <c r="AC149" s="72">
        <v>13</v>
      </c>
      <c r="AD149" s="72">
        <v>3</v>
      </c>
      <c r="AE149" s="72">
        <v>15</v>
      </c>
      <c r="AF149" s="72">
        <v>4</v>
      </c>
      <c r="AG149" s="72">
        <v>14</v>
      </c>
      <c r="AH149" s="72">
        <v>7</v>
      </c>
      <c r="AI149" s="72">
        <v>11</v>
      </c>
    </row>
    <row r="150" spans="1:37" x14ac:dyDescent="0.2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7" x14ac:dyDescent="0.2">
      <c r="A151" s="87" t="s">
        <v>668</v>
      </c>
      <c r="B151" s="88">
        <v>9.09</v>
      </c>
      <c r="C151" s="88">
        <v>13.13</v>
      </c>
      <c r="D151" s="88">
        <v>10.1</v>
      </c>
      <c r="E151" s="88">
        <v>12.12</v>
      </c>
      <c r="F151" s="88">
        <v>2.02</v>
      </c>
      <c r="G151" s="88">
        <v>5.05</v>
      </c>
      <c r="H151" s="88">
        <v>6.06</v>
      </c>
      <c r="I151" s="88">
        <v>1.01</v>
      </c>
      <c r="J151" s="88">
        <v>8.08</v>
      </c>
      <c r="K151" s="88">
        <v>14.14</v>
      </c>
      <c r="L151" s="88">
        <v>3.03</v>
      </c>
      <c r="M151" s="88">
        <v>16.16</v>
      </c>
      <c r="N151" s="88">
        <v>4.04</v>
      </c>
      <c r="O151" s="88">
        <v>15.15</v>
      </c>
      <c r="P151" s="88">
        <v>7.07</v>
      </c>
      <c r="Q151" s="88">
        <v>11.11</v>
      </c>
      <c r="S151" s="87" t="s">
        <v>668</v>
      </c>
      <c r="T151" s="89">
        <v>9.09</v>
      </c>
      <c r="U151" s="89">
        <v>12.12</v>
      </c>
      <c r="V151" s="89">
        <v>10.1</v>
      </c>
      <c r="W151" s="89" t="s">
        <v>686</v>
      </c>
      <c r="X151" s="89">
        <v>2.02</v>
      </c>
      <c r="Y151" s="89">
        <v>5.05</v>
      </c>
      <c r="Z151" s="89">
        <v>6.06</v>
      </c>
      <c r="AA151" s="89">
        <v>1.01</v>
      </c>
      <c r="AB151" s="89">
        <v>8.08</v>
      </c>
      <c r="AC151" s="89">
        <v>13.13</v>
      </c>
      <c r="AD151" s="89">
        <v>3.03</v>
      </c>
      <c r="AE151" s="89">
        <v>15.15</v>
      </c>
      <c r="AF151" s="89">
        <v>4.04</v>
      </c>
      <c r="AG151" s="89">
        <v>14.14</v>
      </c>
      <c r="AH151" s="89">
        <v>7.07</v>
      </c>
      <c r="AI151" s="89">
        <v>11.11</v>
      </c>
      <c r="AK151" s="2" t="s">
        <v>669</v>
      </c>
    </row>
    <row r="152" spans="1:37" x14ac:dyDescent="0.2">
      <c r="B152" s="51" t="s">
        <v>90</v>
      </c>
      <c r="C152" s="51" t="s">
        <v>66</v>
      </c>
      <c r="D152" s="51" t="s">
        <v>43</v>
      </c>
      <c r="E152" s="51" t="s">
        <v>28</v>
      </c>
      <c r="F152" s="51" t="s">
        <v>31</v>
      </c>
      <c r="G152" s="51" t="s">
        <v>51</v>
      </c>
      <c r="H152" s="51" t="s">
        <v>40</v>
      </c>
      <c r="I152" s="51" t="s">
        <v>82</v>
      </c>
      <c r="J152" s="51" t="s">
        <v>78</v>
      </c>
      <c r="K152" s="51" t="s">
        <v>685</v>
      </c>
      <c r="L152" s="51" t="s">
        <v>24</v>
      </c>
      <c r="M152" s="51" t="s">
        <v>163</v>
      </c>
      <c r="N152" s="51" t="s">
        <v>37</v>
      </c>
      <c r="O152" s="51" t="s">
        <v>127</v>
      </c>
      <c r="P152" s="51" t="s">
        <v>157</v>
      </c>
      <c r="Q152" s="51" t="s">
        <v>46</v>
      </c>
      <c r="T152" s="51" t="s">
        <v>90</v>
      </c>
      <c r="U152" s="51" t="s">
        <v>66</v>
      </c>
      <c r="V152" s="51" t="s">
        <v>43</v>
      </c>
      <c r="W152" s="51" t="s">
        <v>28</v>
      </c>
      <c r="X152" s="51" t="s">
        <v>31</v>
      </c>
      <c r="Y152" s="51" t="s">
        <v>51</v>
      </c>
      <c r="Z152" s="51" t="s">
        <v>40</v>
      </c>
      <c r="AA152" s="51" t="s">
        <v>82</v>
      </c>
      <c r="AB152" s="51" t="s">
        <v>78</v>
      </c>
      <c r="AC152" s="51" t="s">
        <v>685</v>
      </c>
      <c r="AD152" s="51" t="s">
        <v>24</v>
      </c>
      <c r="AE152" s="51" t="s">
        <v>163</v>
      </c>
      <c r="AF152" s="51" t="s">
        <v>37</v>
      </c>
      <c r="AG152" s="51" t="s">
        <v>127</v>
      </c>
      <c r="AH152" s="51" t="s">
        <v>157</v>
      </c>
      <c r="AI152" s="51" t="s">
        <v>46</v>
      </c>
    </row>
    <row r="153" spans="1:37" ht="15" x14ac:dyDescent="0.2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</row>
    <row r="154" spans="1:37" x14ac:dyDescent="0.2">
      <c r="A154" s="90" t="s">
        <v>670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S154" s="90" t="s">
        <v>670</v>
      </c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7" x14ac:dyDescent="0.2">
      <c r="A155" s="90" t="s">
        <v>90</v>
      </c>
      <c r="B155" s="1" t="s">
        <v>89</v>
      </c>
      <c r="S155" s="90" t="s">
        <v>90</v>
      </c>
      <c r="T155" s="1" t="s">
        <v>89</v>
      </c>
    </row>
    <row r="156" spans="1:37" x14ac:dyDescent="0.2">
      <c r="A156" s="90" t="s">
        <v>66</v>
      </c>
      <c r="B156" s="1" t="s">
        <v>65</v>
      </c>
      <c r="S156" s="90" t="s">
        <v>66</v>
      </c>
      <c r="T156" s="1" t="s">
        <v>65</v>
      </c>
    </row>
    <row r="157" spans="1:37" ht="15" x14ac:dyDescent="0.25">
      <c r="A157" s="91" t="s">
        <v>43</v>
      </c>
      <c r="B157" s="1" t="s">
        <v>687</v>
      </c>
      <c r="S157" s="91" t="s">
        <v>43</v>
      </c>
      <c r="T157" s="1" t="s">
        <v>687</v>
      </c>
    </row>
    <row r="158" spans="1:37" ht="15" x14ac:dyDescent="0.25">
      <c r="A158" s="91" t="s">
        <v>28</v>
      </c>
      <c r="B158" s="1" t="s">
        <v>27</v>
      </c>
      <c r="S158" s="91" t="s">
        <v>28</v>
      </c>
      <c r="T158" s="1" t="s">
        <v>27</v>
      </c>
    </row>
    <row r="159" spans="1:37" x14ac:dyDescent="0.2">
      <c r="A159" s="90" t="s">
        <v>31</v>
      </c>
      <c r="B159" s="1" t="s">
        <v>30</v>
      </c>
      <c r="S159" s="90" t="s">
        <v>31</v>
      </c>
      <c r="T159" s="1" t="s">
        <v>30</v>
      </c>
    </row>
    <row r="160" spans="1:37" x14ac:dyDescent="0.2">
      <c r="A160" s="90" t="s">
        <v>51</v>
      </c>
      <c r="B160" s="1" t="s">
        <v>688</v>
      </c>
      <c r="S160" s="90" t="s">
        <v>51</v>
      </c>
      <c r="T160" s="1" t="s">
        <v>688</v>
      </c>
    </row>
    <row r="161" spans="1:35" x14ac:dyDescent="0.2">
      <c r="A161" s="90" t="s">
        <v>40</v>
      </c>
      <c r="B161" s="1" t="s">
        <v>39</v>
      </c>
      <c r="S161" s="90" t="s">
        <v>40</v>
      </c>
      <c r="T161" s="1" t="s">
        <v>39</v>
      </c>
    </row>
    <row r="162" spans="1:35" x14ac:dyDescent="0.2">
      <c r="A162" s="90" t="s">
        <v>82</v>
      </c>
      <c r="B162" s="1" t="s">
        <v>689</v>
      </c>
      <c r="S162" s="90" t="s">
        <v>82</v>
      </c>
      <c r="T162" s="1" t="s">
        <v>689</v>
      </c>
    </row>
    <row r="163" spans="1:35" x14ac:dyDescent="0.2">
      <c r="A163" s="90" t="s">
        <v>78</v>
      </c>
      <c r="B163" s="1" t="s">
        <v>690</v>
      </c>
      <c r="S163" s="90" t="s">
        <v>78</v>
      </c>
      <c r="T163" s="1" t="s">
        <v>690</v>
      </c>
    </row>
    <row r="164" spans="1:35" x14ac:dyDescent="0.2">
      <c r="A164" s="90" t="s">
        <v>685</v>
      </c>
      <c r="B164" s="1" t="s">
        <v>691</v>
      </c>
      <c r="S164" s="90" t="s">
        <v>685</v>
      </c>
      <c r="T164" s="1" t="s">
        <v>691</v>
      </c>
    </row>
    <row r="165" spans="1:35" x14ac:dyDescent="0.2">
      <c r="A165" s="90" t="s">
        <v>24</v>
      </c>
      <c r="B165" s="1" t="s">
        <v>23</v>
      </c>
      <c r="S165" s="90" t="s">
        <v>24</v>
      </c>
      <c r="T165" s="1" t="s">
        <v>23</v>
      </c>
    </row>
    <row r="166" spans="1:35" x14ac:dyDescent="0.2">
      <c r="A166" s="90" t="s">
        <v>163</v>
      </c>
      <c r="B166" s="1" t="s">
        <v>162</v>
      </c>
      <c r="S166" s="90" t="s">
        <v>163</v>
      </c>
      <c r="T166" s="1" t="s">
        <v>162</v>
      </c>
    </row>
    <row r="167" spans="1:35" x14ac:dyDescent="0.2">
      <c r="A167" s="90" t="s">
        <v>37</v>
      </c>
      <c r="B167" s="1" t="s">
        <v>692</v>
      </c>
      <c r="S167" s="90" t="s">
        <v>37</v>
      </c>
      <c r="T167" s="1" t="s">
        <v>692</v>
      </c>
    </row>
    <row r="168" spans="1:35" x14ac:dyDescent="0.2">
      <c r="A168" s="90" t="s">
        <v>127</v>
      </c>
      <c r="B168" s="1" t="s">
        <v>126</v>
      </c>
      <c r="S168" s="90" t="s">
        <v>127</v>
      </c>
      <c r="T168" s="1" t="s">
        <v>126</v>
      </c>
    </row>
    <row r="169" spans="1:35" x14ac:dyDescent="0.2">
      <c r="A169" s="90" t="s">
        <v>157</v>
      </c>
      <c r="B169" s="1" t="s">
        <v>693</v>
      </c>
      <c r="S169" s="90" t="s">
        <v>157</v>
      </c>
      <c r="T169" s="1" t="s">
        <v>693</v>
      </c>
    </row>
    <row r="171" spans="1:35" x14ac:dyDescent="0.2">
      <c r="A171" s="2" t="s">
        <v>681</v>
      </c>
      <c r="Q171" s="2" t="s">
        <v>682</v>
      </c>
      <c r="S171" s="2" t="s">
        <v>681</v>
      </c>
      <c r="AI171" s="2" t="s">
        <v>682</v>
      </c>
    </row>
    <row r="172" spans="1:35" x14ac:dyDescent="0.2">
      <c r="A172" s="2" t="s">
        <v>671</v>
      </c>
    </row>
    <row r="173" spans="1:35" x14ac:dyDescent="0.2">
      <c r="A173" s="2" t="s">
        <v>683</v>
      </c>
      <c r="S173" s="2" t="s">
        <v>684</v>
      </c>
    </row>
    <row r="175" spans="1:35" x14ac:dyDescent="0.2">
      <c r="B175" s="2" t="s">
        <v>90</v>
      </c>
      <c r="C175" s="2" t="s">
        <v>66</v>
      </c>
      <c r="D175" s="2" t="s">
        <v>43</v>
      </c>
      <c r="E175" s="2" t="s">
        <v>28</v>
      </c>
      <c r="F175" s="2" t="s">
        <v>31</v>
      </c>
      <c r="G175" s="2" t="s">
        <v>51</v>
      </c>
      <c r="H175" s="2" t="s">
        <v>40</v>
      </c>
      <c r="I175" s="2" t="s">
        <v>82</v>
      </c>
      <c r="J175" s="2" t="s">
        <v>78</v>
      </c>
      <c r="K175" s="2" t="s">
        <v>685</v>
      </c>
      <c r="L175" s="2" t="s">
        <v>24</v>
      </c>
      <c r="M175" s="2" t="s">
        <v>163</v>
      </c>
      <c r="N175" s="2" t="s">
        <v>37</v>
      </c>
      <c r="O175" s="2" t="s">
        <v>127</v>
      </c>
      <c r="P175" s="2" t="s">
        <v>157</v>
      </c>
      <c r="Q175" s="2" t="s">
        <v>46</v>
      </c>
      <c r="T175" s="2" t="s">
        <v>90</v>
      </c>
      <c r="U175" s="2" t="s">
        <v>66</v>
      </c>
      <c r="V175" s="2" t="s">
        <v>43</v>
      </c>
      <c r="W175" s="2" t="s">
        <v>28</v>
      </c>
      <c r="X175" s="2" t="s">
        <v>31</v>
      </c>
      <c r="Y175" s="2" t="s">
        <v>51</v>
      </c>
      <c r="Z175" s="2" t="s">
        <v>40</v>
      </c>
      <c r="AA175" s="2" t="s">
        <v>82</v>
      </c>
      <c r="AB175" s="2" t="s">
        <v>78</v>
      </c>
      <c r="AC175" s="2" t="s">
        <v>685</v>
      </c>
      <c r="AD175" s="2" t="s">
        <v>24</v>
      </c>
      <c r="AE175" s="2" t="s">
        <v>163</v>
      </c>
      <c r="AF175" s="2" t="s">
        <v>37</v>
      </c>
      <c r="AG175" s="2" t="s">
        <v>127</v>
      </c>
      <c r="AH175" s="2" t="s">
        <v>157</v>
      </c>
      <c r="AI175" s="2" t="s">
        <v>46</v>
      </c>
    </row>
    <row r="176" spans="1:35" x14ac:dyDescent="0.2">
      <c r="A176" s="2">
        <v>1</v>
      </c>
      <c r="B176" s="2">
        <v>9</v>
      </c>
      <c r="C176" s="2">
        <v>13</v>
      </c>
      <c r="D176" s="2">
        <v>10</v>
      </c>
      <c r="E176" s="2">
        <v>12</v>
      </c>
      <c r="F176" s="2">
        <v>2</v>
      </c>
      <c r="G176" s="2">
        <v>5</v>
      </c>
      <c r="H176" s="2">
        <v>6</v>
      </c>
      <c r="I176" s="2">
        <v>1</v>
      </c>
      <c r="J176" s="2">
        <v>8</v>
      </c>
      <c r="K176" s="2">
        <v>14</v>
      </c>
      <c r="L176" s="2">
        <v>3</v>
      </c>
      <c r="M176" s="2">
        <v>16</v>
      </c>
      <c r="N176" s="2">
        <v>4</v>
      </c>
      <c r="O176" s="2">
        <v>15</v>
      </c>
      <c r="P176" s="2">
        <v>7</v>
      </c>
      <c r="Q176" s="2">
        <v>11</v>
      </c>
      <c r="S176" s="2">
        <v>1</v>
      </c>
      <c r="T176" s="2">
        <v>9</v>
      </c>
      <c r="U176" s="2">
        <v>12</v>
      </c>
      <c r="V176" s="2">
        <v>10</v>
      </c>
      <c r="W176" s="2" t="s">
        <v>672</v>
      </c>
      <c r="X176" s="2">
        <v>2</v>
      </c>
      <c r="Y176" s="2">
        <v>5</v>
      </c>
      <c r="Z176" s="2">
        <v>6</v>
      </c>
      <c r="AA176" s="2">
        <v>1</v>
      </c>
      <c r="AB176" s="2">
        <v>8</v>
      </c>
      <c r="AC176" s="2">
        <v>13</v>
      </c>
      <c r="AD176" s="2">
        <v>3</v>
      </c>
      <c r="AE176" s="2">
        <v>15</v>
      </c>
      <c r="AF176" s="2">
        <v>4</v>
      </c>
      <c r="AG176" s="2">
        <v>14</v>
      </c>
      <c r="AH176" s="2">
        <v>7</v>
      </c>
      <c r="AI176" s="2">
        <v>11</v>
      </c>
    </row>
    <row r="177" spans="1:35" x14ac:dyDescent="0.2">
      <c r="A177" s="2">
        <v>2</v>
      </c>
      <c r="S177" s="2">
        <v>2</v>
      </c>
    </row>
    <row r="178" spans="1:35" x14ac:dyDescent="0.2">
      <c r="A178" s="2">
        <v>3</v>
      </c>
      <c r="S178" s="2">
        <v>3</v>
      </c>
    </row>
    <row r="179" spans="1:35" x14ac:dyDescent="0.2">
      <c r="A179" s="2">
        <v>4</v>
      </c>
      <c r="S179" s="2">
        <v>4</v>
      </c>
    </row>
    <row r="180" spans="1:35" x14ac:dyDescent="0.2">
      <c r="A180" s="2">
        <v>5</v>
      </c>
      <c r="S180" s="2">
        <v>5</v>
      </c>
    </row>
    <row r="181" spans="1:35" x14ac:dyDescent="0.2">
      <c r="A181" s="2">
        <v>6</v>
      </c>
      <c r="S181" s="2">
        <v>6</v>
      </c>
    </row>
    <row r="183" spans="1:35" x14ac:dyDescent="0.2">
      <c r="A183" s="2" t="s">
        <v>673</v>
      </c>
      <c r="B183" s="2">
        <v>9</v>
      </c>
      <c r="C183" s="2">
        <v>13</v>
      </c>
      <c r="D183" s="2">
        <v>10</v>
      </c>
      <c r="E183" s="2">
        <v>12</v>
      </c>
      <c r="F183" s="2">
        <v>2</v>
      </c>
      <c r="G183" s="2">
        <v>5</v>
      </c>
      <c r="H183" s="2">
        <v>6</v>
      </c>
      <c r="I183" s="2">
        <v>1</v>
      </c>
      <c r="J183" s="2">
        <v>8</v>
      </c>
      <c r="K183" s="2">
        <v>14</v>
      </c>
      <c r="L183" s="2">
        <v>3</v>
      </c>
      <c r="M183" s="2">
        <v>16</v>
      </c>
      <c r="N183" s="2">
        <v>4</v>
      </c>
      <c r="O183" s="2">
        <v>15</v>
      </c>
      <c r="P183" s="2">
        <v>7</v>
      </c>
      <c r="Q183" s="2">
        <v>11</v>
      </c>
      <c r="S183" s="2" t="s">
        <v>673</v>
      </c>
      <c r="T183" s="2">
        <v>9</v>
      </c>
      <c r="U183" s="2">
        <v>12</v>
      </c>
      <c r="V183" s="2">
        <v>10</v>
      </c>
      <c r="W183" s="2">
        <v>0</v>
      </c>
      <c r="X183" s="2">
        <v>2</v>
      </c>
      <c r="Y183" s="2">
        <v>5</v>
      </c>
      <c r="Z183" s="2">
        <v>6</v>
      </c>
      <c r="AA183" s="2">
        <v>1</v>
      </c>
      <c r="AB183" s="2">
        <v>8</v>
      </c>
      <c r="AC183" s="2">
        <v>13</v>
      </c>
      <c r="AD183" s="2">
        <v>3</v>
      </c>
      <c r="AE183" s="2">
        <v>15</v>
      </c>
      <c r="AF183" s="2">
        <v>4</v>
      </c>
      <c r="AG183" s="2">
        <v>14</v>
      </c>
      <c r="AH183" s="2">
        <v>7</v>
      </c>
      <c r="AI183" s="2">
        <v>11</v>
      </c>
    </row>
    <row r="184" spans="1:35" x14ac:dyDescent="0.2">
      <c r="A184" s="2" t="s">
        <v>674</v>
      </c>
      <c r="B184" s="2">
        <v>9</v>
      </c>
      <c r="C184" s="2">
        <v>13</v>
      </c>
      <c r="D184" s="2">
        <v>10</v>
      </c>
      <c r="E184" s="2">
        <v>12</v>
      </c>
      <c r="F184" s="2">
        <v>2</v>
      </c>
      <c r="G184" s="2">
        <v>5</v>
      </c>
      <c r="H184" s="2">
        <v>6</v>
      </c>
      <c r="I184" s="2">
        <v>1</v>
      </c>
      <c r="J184" s="2">
        <v>8</v>
      </c>
      <c r="K184" s="2">
        <v>14</v>
      </c>
      <c r="L184" s="2">
        <v>3</v>
      </c>
      <c r="M184" s="2">
        <v>16</v>
      </c>
      <c r="N184" s="2">
        <v>4</v>
      </c>
      <c r="O184" s="2">
        <v>15</v>
      </c>
      <c r="P184" s="2">
        <v>7</v>
      </c>
      <c r="Q184" s="2">
        <v>11</v>
      </c>
      <c r="S184" s="2" t="s">
        <v>674</v>
      </c>
      <c r="T184" s="2">
        <v>9</v>
      </c>
      <c r="U184" s="2">
        <v>12</v>
      </c>
      <c r="V184" s="2">
        <v>10</v>
      </c>
      <c r="W184" s="2" t="s">
        <v>672</v>
      </c>
      <c r="X184" s="2">
        <v>2</v>
      </c>
      <c r="Y184" s="2">
        <v>5</v>
      </c>
      <c r="Z184" s="2">
        <v>6</v>
      </c>
      <c r="AA184" s="2">
        <v>1</v>
      </c>
      <c r="AB184" s="2">
        <v>8</v>
      </c>
      <c r="AC184" s="2">
        <v>13</v>
      </c>
      <c r="AD184" s="2">
        <v>3</v>
      </c>
      <c r="AE184" s="2">
        <v>15</v>
      </c>
      <c r="AF184" s="2">
        <v>4</v>
      </c>
      <c r="AG184" s="2">
        <v>14</v>
      </c>
      <c r="AH184" s="2">
        <v>7</v>
      </c>
      <c r="AI184" s="2">
        <v>11</v>
      </c>
    </row>
    <row r="185" spans="1:35" x14ac:dyDescent="0.2">
      <c r="A185" s="2" t="s">
        <v>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S185" s="2" t="s">
        <v>5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</row>
    <row r="186" spans="1:35" x14ac:dyDescent="0.2">
      <c r="A186" s="2">
        <v>0</v>
      </c>
    </row>
    <row r="188" spans="1:35" x14ac:dyDescent="0.2">
      <c r="A188" s="2" t="s">
        <v>675</v>
      </c>
      <c r="S188" s="2" t="s">
        <v>675</v>
      </c>
    </row>
    <row r="189" spans="1:35" x14ac:dyDescent="0.2">
      <c r="E189" s="2" t="s">
        <v>676</v>
      </c>
      <c r="W189" s="2" t="s">
        <v>676</v>
      </c>
    </row>
    <row r="190" spans="1:35" x14ac:dyDescent="0.2">
      <c r="A190" s="2">
        <v>1</v>
      </c>
      <c r="B190" s="2">
        <v>45578</v>
      </c>
      <c r="C190" s="2" t="s">
        <v>694</v>
      </c>
      <c r="D190" s="2" t="s">
        <v>694</v>
      </c>
      <c r="E190" s="2" t="s">
        <v>677</v>
      </c>
      <c r="S190" s="2">
        <v>1</v>
      </c>
      <c r="T190" s="2">
        <v>45578</v>
      </c>
      <c r="U190" s="2" t="s">
        <v>694</v>
      </c>
      <c r="V190" s="2" t="s">
        <v>694</v>
      </c>
      <c r="W190" s="2" t="s">
        <v>677</v>
      </c>
    </row>
    <row r="191" spans="1:35" x14ac:dyDescent="0.2">
      <c r="A191" s="2">
        <v>2</v>
      </c>
      <c r="B191" s="2">
        <v>45620</v>
      </c>
      <c r="C191" s="2" t="s">
        <v>695</v>
      </c>
      <c r="D191" s="2" t="s">
        <v>695</v>
      </c>
      <c r="S191" s="2">
        <v>2</v>
      </c>
      <c r="T191" s="2">
        <v>45620</v>
      </c>
      <c r="U191" s="2" t="s">
        <v>695</v>
      </c>
      <c r="V191" s="2" t="s">
        <v>695</v>
      </c>
      <c r="W191" s="2">
        <v>0</v>
      </c>
    </row>
    <row r="192" spans="1:35" x14ac:dyDescent="0.2">
      <c r="A192" s="2">
        <v>3</v>
      </c>
      <c r="B192" s="2">
        <v>45641</v>
      </c>
      <c r="C192" s="2" t="s">
        <v>696</v>
      </c>
      <c r="D192" s="2" t="s">
        <v>696</v>
      </c>
      <c r="S192" s="2">
        <v>3</v>
      </c>
      <c r="T192" s="2">
        <v>45641</v>
      </c>
      <c r="U192" s="2" t="s">
        <v>696</v>
      </c>
      <c r="V192" s="2" t="s">
        <v>696</v>
      </c>
      <c r="W192" s="2">
        <v>0</v>
      </c>
    </row>
    <row r="193" spans="1:23" x14ac:dyDescent="0.2">
      <c r="A193" s="2">
        <v>4</v>
      </c>
      <c r="B193" s="2">
        <v>45669</v>
      </c>
      <c r="C193" s="2" t="s">
        <v>697</v>
      </c>
      <c r="D193" s="2" t="s">
        <v>697</v>
      </c>
      <c r="S193" s="2">
        <v>4</v>
      </c>
      <c r="T193" s="2">
        <v>45669</v>
      </c>
      <c r="U193" s="2" t="s">
        <v>697</v>
      </c>
      <c r="V193" s="2" t="s">
        <v>697</v>
      </c>
      <c r="W193" s="2">
        <v>0</v>
      </c>
    </row>
    <row r="194" spans="1:23" x14ac:dyDescent="0.2">
      <c r="A194" s="2">
        <v>5</v>
      </c>
      <c r="B194" s="2">
        <v>45704</v>
      </c>
      <c r="C194" s="2" t="s">
        <v>698</v>
      </c>
      <c r="D194" s="2" t="s">
        <v>698</v>
      </c>
      <c r="S194" s="2">
        <v>5</v>
      </c>
      <c r="T194" s="2">
        <v>45704</v>
      </c>
      <c r="U194" s="2" t="s">
        <v>698</v>
      </c>
      <c r="V194" s="2" t="s">
        <v>698</v>
      </c>
      <c r="W194" s="2">
        <v>0</v>
      </c>
    </row>
    <row r="195" spans="1:23" x14ac:dyDescent="0.2">
      <c r="A195" s="2">
        <v>6</v>
      </c>
      <c r="B195" s="2">
        <v>45732</v>
      </c>
      <c r="C195" s="2" t="s">
        <v>699</v>
      </c>
      <c r="D195" s="2" t="s">
        <v>699</v>
      </c>
      <c r="S195" s="2">
        <v>6</v>
      </c>
      <c r="T195" s="2">
        <v>45732</v>
      </c>
      <c r="U195" s="2" t="s">
        <v>699</v>
      </c>
      <c r="V195" s="2" t="s">
        <v>699</v>
      </c>
      <c r="W195" s="2">
        <v>0</v>
      </c>
    </row>
  </sheetData>
  <conditionalFormatting sqref="S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Junior">
    <tabColor rgb="FF92D050"/>
  </sheetPr>
  <dimension ref="A1:J74"/>
  <sheetViews>
    <sheetView topLeftCell="A11" workbookViewId="0">
      <selection activeCell="A74" sqref="A74:I74"/>
    </sheetView>
  </sheetViews>
  <sheetFormatPr defaultRowHeight="15" outlineLevelRow="1" x14ac:dyDescent="0.25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 x14ac:dyDescent="0.25"/>
    <row r="2" spans="1:10" hidden="1" outlineLevel="1" x14ac:dyDescent="0.25">
      <c r="A2" s="27" t="s">
        <v>13</v>
      </c>
      <c r="J2" s="97" t="s">
        <v>700</v>
      </c>
    </row>
    <row r="3" spans="1:10" ht="12.75" hidden="1" outlineLevel="1" x14ac:dyDescent="0.2">
      <c r="A3" s="51" t="s">
        <v>663</v>
      </c>
      <c r="B3" s="27" t="s">
        <v>701</v>
      </c>
      <c r="C3" s="27" t="s">
        <v>702</v>
      </c>
      <c r="D3" s="27" t="s">
        <v>10</v>
      </c>
      <c r="E3" s="27" t="s">
        <v>11</v>
      </c>
      <c r="F3" s="98" t="s">
        <v>8</v>
      </c>
      <c r="G3" s="27" t="s">
        <v>703</v>
      </c>
      <c r="H3" s="27"/>
      <c r="I3" s="27"/>
      <c r="J3" s="97"/>
    </row>
    <row r="4" spans="1:10" ht="12.75" hidden="1" outlineLevel="1" x14ac:dyDescent="0.2">
      <c r="A4" s="99"/>
      <c r="B4" s="99"/>
      <c r="C4" s="99"/>
      <c r="D4" s="99"/>
      <c r="E4" s="100"/>
      <c r="F4" s="101"/>
      <c r="G4" s="102"/>
      <c r="H4" s="103"/>
      <c r="I4" s="103"/>
      <c r="J4" s="97" t="s">
        <v>704</v>
      </c>
    </row>
    <row r="5" spans="1:10" ht="12.75" hidden="1" outlineLevel="1" x14ac:dyDescent="0.2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 x14ac:dyDescent="0.25">
      <c r="A6" s="105" t="s">
        <v>696</v>
      </c>
      <c r="D6" s="1"/>
    </row>
    <row r="7" spans="1:10" hidden="1" outlineLevel="1" x14ac:dyDescent="0.25">
      <c r="A7" s="106">
        <v>45641</v>
      </c>
      <c r="D7" s="1"/>
    </row>
    <row r="8" spans="1:10" hidden="1" outlineLevel="1" x14ac:dyDescent="0.25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 x14ac:dyDescent="0.3">
      <c r="A9" s="11">
        <f ca="1">COUNT(OFFSET(A11,1,0,200,1))</f>
        <v>39</v>
      </c>
      <c r="B9" s="12" t="s">
        <v>3</v>
      </c>
      <c r="C9" s="12" t="s">
        <v>4</v>
      </c>
      <c r="D9" s="12"/>
      <c r="E9" s="107">
        <v>39</v>
      </c>
      <c r="F9" s="12" t="s">
        <v>5</v>
      </c>
      <c r="G9" s="13">
        <f ca="1">A9-E9</f>
        <v>0</v>
      </c>
    </row>
    <row r="10" spans="1:10" hidden="1" outlineLevel="1" x14ac:dyDescent="0.25">
      <c r="C10" s="1"/>
      <c r="D10" s="1"/>
      <c r="E10" s="1"/>
      <c r="F10" s="1"/>
    </row>
    <row r="11" spans="1:10" collapsed="1" x14ac:dyDescent="0.25">
      <c r="A11" s="27" t="s">
        <v>808</v>
      </c>
    </row>
    <row r="13" spans="1:10" x14ac:dyDescent="0.25">
      <c r="A13" s="27" t="s">
        <v>705</v>
      </c>
    </row>
    <row r="14" spans="1:10" ht="12.75" x14ac:dyDescent="0.2">
      <c r="A14" s="51" t="s">
        <v>663</v>
      </c>
      <c r="B14" s="27" t="s">
        <v>701</v>
      </c>
      <c r="C14" s="27" t="s">
        <v>702</v>
      </c>
      <c r="D14" s="27" t="s">
        <v>10</v>
      </c>
      <c r="E14" s="27" t="s">
        <v>11</v>
      </c>
      <c r="F14" s="98" t="s">
        <v>8</v>
      </c>
      <c r="G14" s="27" t="s">
        <v>703</v>
      </c>
      <c r="H14" s="27"/>
      <c r="I14" s="27"/>
    </row>
    <row r="15" spans="1:10" ht="12.75" x14ac:dyDescent="0.2">
      <c r="A15" s="99">
        <v>1</v>
      </c>
      <c r="B15" s="99">
        <v>308</v>
      </c>
      <c r="C15" s="99" t="s">
        <v>706</v>
      </c>
      <c r="D15" s="99" t="s">
        <v>707</v>
      </c>
      <c r="E15" s="100" t="s">
        <v>708</v>
      </c>
      <c r="F15" s="101">
        <v>6.9907407407407401E-3</v>
      </c>
      <c r="G15" s="102">
        <v>25</v>
      </c>
      <c r="H15" s="103"/>
      <c r="I15" s="103"/>
    </row>
    <row r="16" spans="1:10" ht="12.75" x14ac:dyDescent="0.2">
      <c r="A16" s="99">
        <v>2</v>
      </c>
      <c r="B16" s="99">
        <v>261</v>
      </c>
      <c r="C16" s="99" t="s">
        <v>709</v>
      </c>
      <c r="D16" s="99" t="s">
        <v>49</v>
      </c>
      <c r="E16" s="100" t="s">
        <v>50</v>
      </c>
      <c r="F16" s="101">
        <v>7.1180555555555502E-3</v>
      </c>
      <c r="G16" s="102">
        <v>24</v>
      </c>
      <c r="H16" s="103"/>
      <c r="I16" s="103"/>
    </row>
    <row r="17" spans="1:9" ht="12.75" x14ac:dyDescent="0.2">
      <c r="A17" s="99">
        <v>3</v>
      </c>
      <c r="B17" s="99">
        <v>250</v>
      </c>
      <c r="C17" s="99" t="s">
        <v>710</v>
      </c>
      <c r="D17" s="99" t="s">
        <v>30</v>
      </c>
      <c r="E17" s="100" t="s">
        <v>31</v>
      </c>
      <c r="F17" s="101">
        <v>7.1990740740740704E-3</v>
      </c>
      <c r="G17" s="102">
        <v>23</v>
      </c>
      <c r="H17" s="103"/>
      <c r="I17" s="103"/>
    </row>
    <row r="18" spans="1:9" ht="12.75" x14ac:dyDescent="0.2">
      <c r="A18" s="99">
        <v>4</v>
      </c>
      <c r="B18" s="99">
        <v>240</v>
      </c>
      <c r="C18" s="99" t="s">
        <v>711</v>
      </c>
      <c r="D18" s="99" t="s">
        <v>30</v>
      </c>
      <c r="E18" s="100" t="s">
        <v>31</v>
      </c>
      <c r="F18" s="101">
        <v>7.4652777777777799E-3</v>
      </c>
      <c r="G18" s="102">
        <v>22</v>
      </c>
      <c r="H18" s="103"/>
      <c r="I18" s="103"/>
    </row>
    <row r="19" spans="1:9" ht="12.75" x14ac:dyDescent="0.2">
      <c r="A19" s="99">
        <v>5</v>
      </c>
      <c r="B19" s="99">
        <v>234</v>
      </c>
      <c r="C19" s="99" t="s">
        <v>712</v>
      </c>
      <c r="D19" s="99" t="s">
        <v>65</v>
      </c>
      <c r="E19" s="100" t="s">
        <v>66</v>
      </c>
      <c r="F19" s="101">
        <v>7.9745370370370404E-3</v>
      </c>
      <c r="G19" s="102">
        <v>21</v>
      </c>
      <c r="H19" s="103"/>
      <c r="I19" s="103"/>
    </row>
    <row r="20" spans="1:9" ht="12.75" x14ac:dyDescent="0.2">
      <c r="A20" s="99">
        <v>6</v>
      </c>
      <c r="B20" s="99">
        <v>309</v>
      </c>
      <c r="C20" s="99" t="s">
        <v>713</v>
      </c>
      <c r="D20" s="99" t="s">
        <v>39</v>
      </c>
      <c r="E20" s="100" t="s">
        <v>40</v>
      </c>
      <c r="F20" s="101">
        <v>8.3333333333333297E-3</v>
      </c>
      <c r="G20" s="102">
        <v>20</v>
      </c>
      <c r="H20" s="103"/>
      <c r="I20" s="103"/>
    </row>
    <row r="22" spans="1:9" x14ac:dyDescent="0.25">
      <c r="A22" s="27" t="s">
        <v>714</v>
      </c>
    </row>
    <row r="23" spans="1:9" ht="12.75" x14ac:dyDescent="0.2">
      <c r="A23" s="51" t="s">
        <v>663</v>
      </c>
      <c r="B23" s="27" t="s">
        <v>701</v>
      </c>
      <c r="C23" s="27" t="s">
        <v>702</v>
      </c>
      <c r="D23" s="27" t="s">
        <v>10</v>
      </c>
      <c r="E23" s="27" t="s">
        <v>11</v>
      </c>
      <c r="F23" s="98" t="s">
        <v>8</v>
      </c>
      <c r="G23" s="27" t="s">
        <v>703</v>
      </c>
      <c r="H23" s="27"/>
      <c r="I23" s="27"/>
    </row>
    <row r="24" spans="1:9" ht="12.75" x14ac:dyDescent="0.2">
      <c r="A24" s="99">
        <v>1</v>
      </c>
      <c r="B24" s="99">
        <v>310</v>
      </c>
      <c r="C24" s="99" t="s">
        <v>715</v>
      </c>
      <c r="D24" s="99" t="s">
        <v>30</v>
      </c>
      <c r="E24" s="100" t="s">
        <v>31</v>
      </c>
      <c r="F24" s="101">
        <v>7.3379629629629602E-3</v>
      </c>
      <c r="G24" s="102">
        <v>25</v>
      </c>
      <c r="H24" s="103"/>
      <c r="I24" s="103"/>
    </row>
    <row r="25" spans="1:9" ht="12.75" x14ac:dyDescent="0.2">
      <c r="A25" s="99">
        <v>2</v>
      </c>
      <c r="B25" s="99">
        <v>257</v>
      </c>
      <c r="C25" s="99" t="s">
        <v>716</v>
      </c>
      <c r="D25" s="99" t="s">
        <v>49</v>
      </c>
      <c r="E25" s="100" t="s">
        <v>50</v>
      </c>
      <c r="F25" s="101">
        <v>7.9166666666666708E-3</v>
      </c>
      <c r="G25" s="102">
        <v>24</v>
      </c>
      <c r="H25" s="103"/>
      <c r="I25" s="103"/>
    </row>
    <row r="26" spans="1:9" ht="12.75" x14ac:dyDescent="0.2">
      <c r="A26" s="99">
        <v>3</v>
      </c>
      <c r="B26" s="99">
        <v>293</v>
      </c>
      <c r="C26" s="99" t="s">
        <v>717</v>
      </c>
      <c r="D26" s="99" t="s">
        <v>70</v>
      </c>
      <c r="E26" s="100" t="s">
        <v>71</v>
      </c>
      <c r="F26" s="101">
        <v>8.5532407407407397E-3</v>
      </c>
      <c r="G26" s="102">
        <v>23</v>
      </c>
      <c r="H26" s="103"/>
      <c r="I26" s="103"/>
    </row>
    <row r="27" spans="1:9" ht="12.75" x14ac:dyDescent="0.2">
      <c r="A27" s="99">
        <v>4</v>
      </c>
      <c r="B27" s="99">
        <v>274</v>
      </c>
      <c r="C27" s="99" t="s">
        <v>718</v>
      </c>
      <c r="D27" s="99" t="s">
        <v>80</v>
      </c>
      <c r="E27" s="100" t="s">
        <v>81</v>
      </c>
      <c r="F27" s="101">
        <v>8.6921296296296295E-3</v>
      </c>
      <c r="G27" s="102">
        <v>22</v>
      </c>
      <c r="H27" s="103"/>
      <c r="I27" s="103"/>
    </row>
    <row r="28" spans="1:9" ht="12.75" x14ac:dyDescent="0.2">
      <c r="A28" s="99">
        <v>5</v>
      </c>
      <c r="B28" s="99">
        <v>300</v>
      </c>
      <c r="C28" s="99" t="s">
        <v>719</v>
      </c>
      <c r="D28" s="99" t="s">
        <v>70</v>
      </c>
      <c r="E28" s="100" t="s">
        <v>71</v>
      </c>
      <c r="F28" s="101">
        <v>8.7152777777777801E-3</v>
      </c>
      <c r="G28" s="102">
        <v>21</v>
      </c>
      <c r="H28" s="103"/>
      <c r="I28" s="103"/>
    </row>
    <row r="29" spans="1:9" ht="12.75" x14ac:dyDescent="0.2">
      <c r="A29" s="99">
        <v>6</v>
      </c>
      <c r="B29" s="99">
        <v>294</v>
      </c>
      <c r="C29" s="99" t="s">
        <v>720</v>
      </c>
      <c r="D29" s="99" t="s">
        <v>70</v>
      </c>
      <c r="E29" s="100" t="s">
        <v>71</v>
      </c>
      <c r="F29" s="101">
        <v>1.1076388888888899E-2</v>
      </c>
      <c r="G29" s="102">
        <v>20</v>
      </c>
      <c r="H29" s="103"/>
      <c r="I29" s="103"/>
    </row>
    <row r="30" spans="1:9" ht="12.75" x14ac:dyDescent="0.2">
      <c r="A30" s="99">
        <v>7</v>
      </c>
      <c r="B30" s="99">
        <v>235</v>
      </c>
      <c r="C30" s="99" t="s">
        <v>721</v>
      </c>
      <c r="D30" s="99" t="s">
        <v>65</v>
      </c>
      <c r="E30" s="100" t="s">
        <v>66</v>
      </c>
      <c r="F30" s="101">
        <v>1.125E-2</v>
      </c>
      <c r="G30" s="102">
        <v>19</v>
      </c>
      <c r="H30" s="103"/>
      <c r="I30" s="103"/>
    </row>
    <row r="32" spans="1:9" x14ac:dyDescent="0.25">
      <c r="A32" s="27" t="s">
        <v>722</v>
      </c>
    </row>
    <row r="33" spans="1:9" ht="12.75" x14ac:dyDescent="0.2">
      <c r="A33" s="51" t="s">
        <v>663</v>
      </c>
      <c r="B33" s="27" t="s">
        <v>701</v>
      </c>
      <c r="C33" s="27" t="s">
        <v>702</v>
      </c>
      <c r="D33" s="27" t="s">
        <v>10</v>
      </c>
      <c r="E33" s="27" t="s">
        <v>11</v>
      </c>
      <c r="F33" s="98" t="s">
        <v>8</v>
      </c>
      <c r="G33" s="27" t="s">
        <v>703</v>
      </c>
      <c r="H33" s="27"/>
      <c r="I33" s="27"/>
    </row>
    <row r="34" spans="1:9" ht="12.75" x14ac:dyDescent="0.2">
      <c r="A34" s="99">
        <v>1</v>
      </c>
      <c r="B34" s="99">
        <v>307</v>
      </c>
      <c r="C34" s="99" t="s">
        <v>723</v>
      </c>
      <c r="D34" s="99" t="s">
        <v>724</v>
      </c>
      <c r="E34" s="100" t="s">
        <v>708</v>
      </c>
      <c r="F34" s="101">
        <v>5.7870370370370402E-3</v>
      </c>
      <c r="G34" s="102">
        <v>20</v>
      </c>
      <c r="H34" s="103"/>
      <c r="I34" s="103"/>
    </row>
    <row r="35" spans="1:9" ht="12.75" x14ac:dyDescent="0.2">
      <c r="A35" s="99">
        <v>2</v>
      </c>
      <c r="B35" s="99">
        <v>265</v>
      </c>
      <c r="C35" s="99" t="s">
        <v>725</v>
      </c>
      <c r="D35" s="99" t="s">
        <v>80</v>
      </c>
      <c r="E35" s="100" t="s">
        <v>81</v>
      </c>
      <c r="F35" s="101">
        <v>6.0532407407407401E-3</v>
      </c>
      <c r="G35" s="102">
        <v>19</v>
      </c>
      <c r="H35" s="103"/>
      <c r="I35" s="103"/>
    </row>
    <row r="36" spans="1:9" ht="12.75" x14ac:dyDescent="0.2">
      <c r="A36" s="99">
        <v>3</v>
      </c>
      <c r="B36" s="99">
        <v>311</v>
      </c>
      <c r="C36" s="99" t="s">
        <v>726</v>
      </c>
      <c r="D36" s="99" t="s">
        <v>30</v>
      </c>
      <c r="E36" s="100" t="s">
        <v>31</v>
      </c>
      <c r="F36" s="101">
        <v>6.2037037037037E-3</v>
      </c>
      <c r="G36" s="102">
        <v>18</v>
      </c>
      <c r="H36" s="103"/>
      <c r="I36" s="103"/>
    </row>
    <row r="37" spans="1:9" ht="12.75" x14ac:dyDescent="0.2">
      <c r="A37" s="99">
        <v>4</v>
      </c>
      <c r="B37" s="99">
        <v>264</v>
      </c>
      <c r="C37" s="99" t="s">
        <v>727</v>
      </c>
      <c r="D37" s="99" t="s">
        <v>80</v>
      </c>
      <c r="E37" s="100" t="s">
        <v>81</v>
      </c>
      <c r="F37" s="101">
        <v>6.5162037037037003E-3</v>
      </c>
      <c r="G37" s="102">
        <v>17</v>
      </c>
      <c r="H37" s="103"/>
      <c r="I37" s="103"/>
    </row>
    <row r="38" spans="1:9" ht="12.75" x14ac:dyDescent="0.2">
      <c r="A38" s="99">
        <v>5</v>
      </c>
      <c r="B38" s="99">
        <v>256</v>
      </c>
      <c r="C38" s="99" t="s">
        <v>728</v>
      </c>
      <c r="D38" s="99" t="s">
        <v>30</v>
      </c>
      <c r="E38" s="100" t="s">
        <v>31</v>
      </c>
      <c r="F38" s="101">
        <v>6.7708333333333301E-3</v>
      </c>
      <c r="G38" s="102">
        <v>16</v>
      </c>
      <c r="H38" s="103"/>
      <c r="I38" s="103"/>
    </row>
    <row r="39" spans="1:9" ht="12.75" x14ac:dyDescent="0.2">
      <c r="A39" s="99">
        <v>6</v>
      </c>
      <c r="B39" s="99">
        <v>241</v>
      </c>
      <c r="C39" s="99" t="s">
        <v>729</v>
      </c>
      <c r="D39" s="99" t="s">
        <v>30</v>
      </c>
      <c r="E39" s="100" t="s">
        <v>31</v>
      </c>
      <c r="F39" s="101">
        <v>7.2337962962962998E-3</v>
      </c>
      <c r="G39" s="102">
        <v>15</v>
      </c>
      <c r="H39" s="103"/>
      <c r="I39" s="103"/>
    </row>
    <row r="40" spans="1:9" ht="12.75" x14ac:dyDescent="0.2">
      <c r="A40" s="99">
        <v>7</v>
      </c>
      <c r="B40" s="99">
        <v>270</v>
      </c>
      <c r="C40" s="99" t="s">
        <v>730</v>
      </c>
      <c r="D40" s="99" t="s">
        <v>80</v>
      </c>
      <c r="E40" s="100" t="s">
        <v>81</v>
      </c>
      <c r="F40" s="101">
        <v>7.59259259259259E-3</v>
      </c>
      <c r="G40" s="102">
        <v>14</v>
      </c>
      <c r="H40" s="103"/>
      <c r="I40" s="103"/>
    </row>
    <row r="41" spans="1:9" ht="12.75" x14ac:dyDescent="0.2">
      <c r="A41" s="99">
        <v>8</v>
      </c>
      <c r="B41" s="99">
        <v>273</v>
      </c>
      <c r="C41" s="99" t="s">
        <v>731</v>
      </c>
      <c r="D41" s="99" t="s">
        <v>80</v>
      </c>
      <c r="E41" s="100" t="s">
        <v>81</v>
      </c>
      <c r="F41" s="101">
        <v>7.69675925925926E-3</v>
      </c>
      <c r="G41" s="102">
        <v>13</v>
      </c>
      <c r="H41" s="103"/>
      <c r="I41" s="103"/>
    </row>
    <row r="42" spans="1:9" ht="12.75" x14ac:dyDescent="0.2">
      <c r="A42" s="99">
        <v>9</v>
      </c>
      <c r="B42" s="99">
        <v>258</v>
      </c>
      <c r="C42" s="99" t="s">
        <v>732</v>
      </c>
      <c r="D42" s="99" t="s">
        <v>49</v>
      </c>
      <c r="E42" s="100" t="s">
        <v>50</v>
      </c>
      <c r="F42" s="101">
        <v>9.3518518518518508E-3</v>
      </c>
      <c r="G42" s="102">
        <v>12</v>
      </c>
      <c r="H42" s="103"/>
      <c r="I42" s="103"/>
    </row>
    <row r="43" spans="1:9" ht="12.75" x14ac:dyDescent="0.2">
      <c r="A43" s="99">
        <v>10</v>
      </c>
      <c r="B43" s="99">
        <v>306</v>
      </c>
      <c r="C43" s="99" t="s">
        <v>733</v>
      </c>
      <c r="D43" s="99" t="s">
        <v>39</v>
      </c>
      <c r="E43" s="100" t="s">
        <v>40</v>
      </c>
      <c r="F43" s="101">
        <v>1.13541666666667E-2</v>
      </c>
      <c r="G43" s="102">
        <v>11</v>
      </c>
      <c r="H43" s="103"/>
      <c r="I43" s="103"/>
    </row>
    <row r="45" spans="1:9" x14ac:dyDescent="0.25">
      <c r="A45" s="27" t="s">
        <v>734</v>
      </c>
    </row>
    <row r="46" spans="1:9" ht="12.75" x14ac:dyDescent="0.2">
      <c r="A46" s="51" t="s">
        <v>663</v>
      </c>
      <c r="B46" s="27" t="s">
        <v>701</v>
      </c>
      <c r="C46" s="27" t="s">
        <v>702</v>
      </c>
      <c r="D46" s="27" t="s">
        <v>10</v>
      </c>
      <c r="E46" s="27" t="s">
        <v>11</v>
      </c>
      <c r="F46" s="98" t="s">
        <v>8</v>
      </c>
      <c r="G46" s="27" t="s">
        <v>703</v>
      </c>
      <c r="H46" s="27"/>
      <c r="I46" s="27"/>
    </row>
    <row r="47" spans="1:9" ht="12.75" x14ac:dyDescent="0.2">
      <c r="A47" s="99">
        <v>1</v>
      </c>
      <c r="B47" s="99">
        <v>233</v>
      </c>
      <c r="C47" s="99" t="s">
        <v>735</v>
      </c>
      <c r="D47" s="99" t="s">
        <v>65</v>
      </c>
      <c r="E47" s="100" t="s">
        <v>66</v>
      </c>
      <c r="F47" s="101">
        <v>6.5972222222222196E-3</v>
      </c>
      <c r="G47" s="102">
        <v>20</v>
      </c>
      <c r="H47" s="103"/>
      <c r="I47" s="103"/>
    </row>
    <row r="48" spans="1:9" ht="12.75" x14ac:dyDescent="0.2">
      <c r="A48" s="99">
        <v>2</v>
      </c>
      <c r="B48" s="99">
        <v>247</v>
      </c>
      <c r="C48" s="99" t="s">
        <v>736</v>
      </c>
      <c r="D48" s="99" t="s">
        <v>30</v>
      </c>
      <c r="E48" s="100" t="s">
        <v>31</v>
      </c>
      <c r="F48" s="101">
        <v>7.31481481481482E-3</v>
      </c>
      <c r="G48" s="102">
        <v>19</v>
      </c>
      <c r="H48" s="103"/>
      <c r="I48" s="103"/>
    </row>
    <row r="49" spans="1:9" ht="12.75" x14ac:dyDescent="0.2">
      <c r="A49" s="99">
        <v>3</v>
      </c>
      <c r="B49" s="99">
        <v>248</v>
      </c>
      <c r="C49" s="99" t="s">
        <v>737</v>
      </c>
      <c r="D49" s="99" t="s">
        <v>30</v>
      </c>
      <c r="E49" s="100" t="s">
        <v>31</v>
      </c>
      <c r="F49" s="101">
        <v>7.3726851851851896E-3</v>
      </c>
      <c r="G49" s="102">
        <v>18</v>
      </c>
      <c r="H49" s="103"/>
      <c r="I49" s="103"/>
    </row>
    <row r="50" spans="1:9" ht="12.75" x14ac:dyDescent="0.2">
      <c r="A50" s="99">
        <v>4</v>
      </c>
      <c r="B50" s="99">
        <v>312</v>
      </c>
      <c r="C50" s="99" t="s">
        <v>738</v>
      </c>
      <c r="D50" s="99" t="s">
        <v>30</v>
      </c>
      <c r="E50" s="100" t="s">
        <v>31</v>
      </c>
      <c r="F50" s="101">
        <v>7.5810185185185199E-3</v>
      </c>
      <c r="G50" s="102">
        <v>17</v>
      </c>
      <c r="H50" s="103"/>
      <c r="I50" s="103"/>
    </row>
    <row r="51" spans="1:9" ht="12.75" x14ac:dyDescent="0.2">
      <c r="A51" s="99">
        <v>5</v>
      </c>
      <c r="B51" s="99">
        <v>239</v>
      </c>
      <c r="C51" s="99" t="s">
        <v>739</v>
      </c>
      <c r="D51" s="99" t="s">
        <v>30</v>
      </c>
      <c r="E51" s="100" t="s">
        <v>31</v>
      </c>
      <c r="F51" s="101">
        <v>7.69675925925926E-3</v>
      </c>
      <c r="G51" s="102">
        <v>16</v>
      </c>
      <c r="H51" s="103"/>
      <c r="I51" s="103"/>
    </row>
    <row r="52" spans="1:9" ht="12.75" x14ac:dyDescent="0.2">
      <c r="A52" s="99">
        <v>6</v>
      </c>
      <c r="B52" s="99">
        <v>282</v>
      </c>
      <c r="C52" s="99" t="s">
        <v>740</v>
      </c>
      <c r="D52" s="99" t="s">
        <v>80</v>
      </c>
      <c r="E52" s="100" t="s">
        <v>81</v>
      </c>
      <c r="F52" s="101">
        <v>8.2870370370370407E-3</v>
      </c>
      <c r="G52" s="102">
        <v>15</v>
      </c>
      <c r="H52" s="103"/>
      <c r="I52" s="103"/>
    </row>
    <row r="54" spans="1:9" x14ac:dyDescent="0.25">
      <c r="A54" s="27" t="s">
        <v>741</v>
      </c>
    </row>
    <row r="55" spans="1:9" ht="12.75" x14ac:dyDescent="0.2">
      <c r="A55" s="51" t="s">
        <v>663</v>
      </c>
      <c r="B55" s="27" t="s">
        <v>701</v>
      </c>
      <c r="C55" s="27" t="s">
        <v>702</v>
      </c>
      <c r="D55" s="27" t="s">
        <v>10</v>
      </c>
      <c r="E55" s="27" t="s">
        <v>11</v>
      </c>
      <c r="F55" s="98" t="s">
        <v>8</v>
      </c>
      <c r="G55" s="27" t="s">
        <v>703</v>
      </c>
      <c r="H55" s="27"/>
      <c r="I55" s="27"/>
    </row>
    <row r="56" spans="1:9" ht="12.75" x14ac:dyDescent="0.2">
      <c r="A56" s="99">
        <v>1</v>
      </c>
      <c r="B56" s="99">
        <v>41</v>
      </c>
      <c r="C56" s="99" t="s">
        <v>742</v>
      </c>
      <c r="D56" s="99" t="s">
        <v>70</v>
      </c>
      <c r="E56" s="100" t="s">
        <v>71</v>
      </c>
      <c r="F56" s="101">
        <v>1.23032407407407E-2</v>
      </c>
      <c r="G56" s="102">
        <v>15</v>
      </c>
      <c r="H56" s="103"/>
      <c r="I56" s="103"/>
    </row>
    <row r="57" spans="1:9" ht="12.75" x14ac:dyDescent="0.2">
      <c r="A57" s="99">
        <v>2</v>
      </c>
      <c r="B57" s="99">
        <v>6</v>
      </c>
      <c r="C57" s="99" t="s">
        <v>743</v>
      </c>
      <c r="D57" s="99" t="s">
        <v>27</v>
      </c>
      <c r="E57" s="100" t="s">
        <v>28</v>
      </c>
      <c r="F57" s="101">
        <v>1.28009259259259E-2</v>
      </c>
      <c r="G57" s="102">
        <v>14</v>
      </c>
      <c r="H57" s="103"/>
      <c r="I57" s="103"/>
    </row>
    <row r="58" spans="1:9" ht="12.75" x14ac:dyDescent="0.2">
      <c r="A58" s="99">
        <v>3</v>
      </c>
      <c r="B58" s="99">
        <v>42</v>
      </c>
      <c r="C58" s="99" t="s">
        <v>744</v>
      </c>
      <c r="D58" s="99" t="s">
        <v>80</v>
      </c>
      <c r="E58" s="100" t="s">
        <v>81</v>
      </c>
      <c r="F58" s="101">
        <v>1.51157407407407E-2</v>
      </c>
      <c r="G58" s="102">
        <v>13</v>
      </c>
      <c r="H58" s="103"/>
      <c r="I58" s="103"/>
    </row>
    <row r="59" spans="1:9" ht="12.75" x14ac:dyDescent="0.2">
      <c r="A59" s="99">
        <v>4</v>
      </c>
      <c r="B59" s="99">
        <v>36</v>
      </c>
      <c r="C59" s="99" t="s">
        <v>745</v>
      </c>
      <c r="D59" s="99" t="s">
        <v>23</v>
      </c>
      <c r="E59" s="100" t="s">
        <v>24</v>
      </c>
      <c r="F59" s="101">
        <v>1.5717592592592599E-2</v>
      </c>
      <c r="G59" s="102">
        <v>12</v>
      </c>
      <c r="H59" s="103"/>
      <c r="I59" s="103"/>
    </row>
    <row r="60" spans="1:9" ht="12.75" x14ac:dyDescent="0.2">
      <c r="A60" s="99">
        <v>5</v>
      </c>
      <c r="B60" s="99">
        <v>15</v>
      </c>
      <c r="C60" s="99" t="s">
        <v>746</v>
      </c>
      <c r="D60" s="99" t="s">
        <v>49</v>
      </c>
      <c r="E60" s="100" t="s">
        <v>50</v>
      </c>
      <c r="F60" s="101">
        <v>1.6435185185185198E-2</v>
      </c>
      <c r="G60" s="102">
        <v>11</v>
      </c>
      <c r="H60" s="103"/>
      <c r="I60" s="103"/>
    </row>
    <row r="62" spans="1:9" x14ac:dyDescent="0.25">
      <c r="A62" s="27" t="s">
        <v>747</v>
      </c>
    </row>
    <row r="63" spans="1:9" ht="12.75" x14ac:dyDescent="0.2">
      <c r="A63" s="51" t="s">
        <v>663</v>
      </c>
      <c r="B63" s="27" t="s">
        <v>701</v>
      </c>
      <c r="C63" s="27" t="s">
        <v>702</v>
      </c>
      <c r="D63" s="27" t="s">
        <v>10</v>
      </c>
      <c r="E63" s="27" t="s">
        <v>11</v>
      </c>
      <c r="F63" s="98" t="s">
        <v>8</v>
      </c>
      <c r="G63" s="27" t="s">
        <v>703</v>
      </c>
      <c r="H63" s="27"/>
      <c r="I63" s="27"/>
    </row>
    <row r="64" spans="1:9" ht="12.75" x14ac:dyDescent="0.2">
      <c r="A64" s="99">
        <v>1</v>
      </c>
      <c r="B64" s="99">
        <v>31</v>
      </c>
      <c r="C64" s="99" t="s">
        <v>748</v>
      </c>
      <c r="D64" s="99" t="s">
        <v>18</v>
      </c>
      <c r="E64" s="100" t="s">
        <v>19</v>
      </c>
      <c r="F64" s="101">
        <v>1.6817129629629599E-2</v>
      </c>
      <c r="G64" s="102">
        <v>15</v>
      </c>
      <c r="H64" s="103"/>
      <c r="I64" s="103"/>
    </row>
    <row r="66" spans="1:9" x14ac:dyDescent="0.25">
      <c r="A66" s="27" t="s">
        <v>749</v>
      </c>
    </row>
    <row r="67" spans="1:9" ht="12.75" x14ac:dyDescent="0.2">
      <c r="A67" s="51" t="s">
        <v>663</v>
      </c>
      <c r="B67" s="27" t="s">
        <v>701</v>
      </c>
      <c r="C67" s="27" t="s">
        <v>702</v>
      </c>
      <c r="D67" s="27" t="s">
        <v>10</v>
      </c>
      <c r="E67" s="27" t="s">
        <v>11</v>
      </c>
      <c r="F67" s="98" t="s">
        <v>8</v>
      </c>
      <c r="G67" s="27" t="s">
        <v>703</v>
      </c>
      <c r="H67" s="27"/>
      <c r="I67" s="27"/>
    </row>
    <row r="68" spans="1:9" ht="12.75" x14ac:dyDescent="0.2">
      <c r="A68" s="99">
        <v>1</v>
      </c>
      <c r="B68" s="99">
        <v>19</v>
      </c>
      <c r="C68" s="99" t="s">
        <v>750</v>
      </c>
      <c r="D68" s="99" t="s">
        <v>80</v>
      </c>
      <c r="E68" s="100" t="s">
        <v>81</v>
      </c>
      <c r="F68" s="101">
        <v>1.23842592592593E-2</v>
      </c>
      <c r="G68" s="102">
        <v>15</v>
      </c>
      <c r="H68" s="103"/>
      <c r="I68" s="103"/>
    </row>
    <row r="69" spans="1:9" ht="12.75" x14ac:dyDescent="0.2">
      <c r="A69" s="99">
        <v>2</v>
      </c>
      <c r="B69" s="99">
        <v>12</v>
      </c>
      <c r="C69" s="99" t="s">
        <v>751</v>
      </c>
      <c r="D69" s="99" t="s">
        <v>30</v>
      </c>
      <c r="E69" s="100" t="s">
        <v>31</v>
      </c>
      <c r="F69" s="101">
        <v>1.31481481481481E-2</v>
      </c>
      <c r="G69" s="102">
        <v>14</v>
      </c>
      <c r="H69" s="103"/>
      <c r="I69" s="103"/>
    </row>
    <row r="71" spans="1:9" x14ac:dyDescent="0.25">
      <c r="A71" s="27" t="s">
        <v>752</v>
      </c>
    </row>
    <row r="72" spans="1:9" ht="12.75" x14ac:dyDescent="0.2">
      <c r="A72" s="51" t="s">
        <v>663</v>
      </c>
      <c r="B72" s="27" t="s">
        <v>701</v>
      </c>
      <c r="C72" s="27" t="s">
        <v>702</v>
      </c>
      <c r="D72" s="27" t="s">
        <v>10</v>
      </c>
      <c r="E72" s="27" t="s">
        <v>11</v>
      </c>
      <c r="F72" s="98" t="s">
        <v>8</v>
      </c>
      <c r="G72" s="27" t="s">
        <v>703</v>
      </c>
      <c r="H72" s="27"/>
      <c r="I72" s="27"/>
    </row>
    <row r="73" spans="1:9" ht="12.75" x14ac:dyDescent="0.2">
      <c r="A73" s="99">
        <v>1</v>
      </c>
      <c r="B73" s="99">
        <v>16</v>
      </c>
      <c r="C73" s="99" t="s">
        <v>753</v>
      </c>
      <c r="D73" s="99" t="s">
        <v>49</v>
      </c>
      <c r="E73" s="100" t="s">
        <v>50</v>
      </c>
      <c r="F73" s="101">
        <v>1.51157407407407E-2</v>
      </c>
      <c r="G73" s="102">
        <v>15</v>
      </c>
      <c r="H73" s="103"/>
      <c r="I73" s="103"/>
    </row>
    <row r="74" spans="1:9" ht="12.75" x14ac:dyDescent="0.2">
      <c r="A74" s="99">
        <v>2</v>
      </c>
      <c r="B74" s="99">
        <v>10</v>
      </c>
      <c r="C74" s="99" t="s">
        <v>754</v>
      </c>
      <c r="D74" s="99" t="s">
        <v>30</v>
      </c>
      <c r="E74" s="100" t="s">
        <v>31</v>
      </c>
      <c r="F74" s="101">
        <v>2.3009259259259299E-2</v>
      </c>
      <c r="G74" s="102">
        <v>14</v>
      </c>
      <c r="H74" s="103"/>
      <c r="I74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Junior">
    <tabColor rgb="FF92D050"/>
  </sheetPr>
  <dimension ref="A1:AL122"/>
  <sheetViews>
    <sheetView tabSelected="1" topLeftCell="A4" workbookViewId="0">
      <pane ySplit="3" topLeftCell="A20" activePane="bottomLeft" state="frozen"/>
      <selection activeCell="A4" sqref="A4"/>
      <selection pane="bottomLeft" activeCell="O3" sqref="O3"/>
    </sheetView>
  </sheetViews>
  <sheetFormatPr defaultColWidth="9.140625" defaultRowHeight="12.75" outlineLevelRow="1" outlineLevelCol="1" x14ac:dyDescent="0.2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3" width="9.140625" style="2" hidden="1" customWidth="1" outlineLevel="1"/>
    <col min="24" max="24" width="0" style="2" hidden="1" customWidth="1" outlineLevel="1" collapsed="1"/>
    <col min="25" max="36" width="0" style="2" hidden="1" customWidth="1" outlineLevel="1"/>
    <col min="37" max="37" width="1.7109375" style="2" hidden="1" customWidth="1" outlineLevel="1"/>
    <col min="38" max="38" width="9.140625" style="2" collapsed="1"/>
    <col min="39" max="16384" width="9.140625" style="2"/>
  </cols>
  <sheetData>
    <row r="1" spans="1:37" hidden="1" outlineLevel="1" x14ac:dyDescent="0.2">
      <c r="R1" s="29" t="s">
        <v>442</v>
      </c>
      <c r="S1" s="30" t="s">
        <v>443</v>
      </c>
      <c r="T1" s="28" t="str">
        <f>IF(ISBLANK(S1),"X",IF(AND(S1&lt;115,S1&gt;95),S1+1,S1))</f>
        <v xml:space="preserve">Formula to correct scores psoted </v>
      </c>
      <c r="U1" s="28" t="str">
        <f>IF(OR(U$6&gt;$C$5,U$6&gt;COUNT($D1:$I1)),"",LARGE($D1:$I1,U$6))</f>
        <v/>
      </c>
      <c r="V1" s="28" t="str">
        <f>IF(OR(V$6&gt;$C$5,V$6&gt;COUNT($D1:$I1)),"",LARGE($D1:$I1,V$6))</f>
        <v/>
      </c>
      <c r="W1" s="28" t="str">
        <f>IF(OR(W$6&gt;$C$5,W$6&gt;COUNT($D1:$I1)),"",LARGE($D1:$I1,W$6))</f>
        <v/>
      </c>
      <c r="X1" s="28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8"/>
      <c r="AK1" s="31"/>
    </row>
    <row r="2" spans="1:37" hidden="1" outlineLevel="1" x14ac:dyDescent="0.2">
      <c r="A2" s="2" t="s">
        <v>444</v>
      </c>
      <c r="D2" s="29" t="s">
        <v>445</v>
      </c>
      <c r="E2" s="2" t="b">
        <f>SUM(E6:E6)&gt;0</f>
        <v>0</v>
      </c>
      <c r="I2" s="32" t="s">
        <v>755</v>
      </c>
      <c r="J2" s="33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3"/>
      <c r="L2" s="33"/>
      <c r="M2" s="33">
        <f>J2-(ROW(J2)-ROW(J$6))/10000</f>
        <v>4.0000000000000002E-4</v>
      </c>
      <c r="N2" s="33">
        <f>COUNT(D2:I2)</f>
        <v>0</v>
      </c>
      <c r="O2" s="33">
        <f ca="1">IF(AND(N2=1,OFFSET(C2,0,O$3)&gt;0),"Y",0)</f>
        <v>0</v>
      </c>
      <c r="P2" s="34">
        <v>0</v>
      </c>
      <c r="Q2" s="108">
        <f>1-(P2=P1)</f>
        <v>0</v>
      </c>
      <c r="R2" s="35">
        <f>M2+S2/1000+T2/10000+U2/100000+V2/1000000+W2/10000000+X2/100000000</f>
        <v>4.0000000000000002E-4</v>
      </c>
      <c r="S2" s="35"/>
      <c r="T2" s="28"/>
      <c r="U2" s="28"/>
      <c r="V2" s="28"/>
      <c r="W2" s="28"/>
      <c r="Y2" s="32" t="s">
        <v>756</v>
      </c>
      <c r="Z2" s="36" t="e">
        <v>#N/A</v>
      </c>
      <c r="AA2" s="36" t="e">
        <f>IF($Z2="Query O/S",AH2,0)</f>
        <v>#N/A</v>
      </c>
      <c r="AB2" s="36" t="e">
        <f>IF($Z2="Query O/S",AI2,0)</f>
        <v>#N/A</v>
      </c>
      <c r="AC2" s="36" t="e">
        <f>IF($Z2="Query O/S",AJ2,0)</f>
        <v>#N/A</v>
      </c>
      <c r="AD2" s="37"/>
      <c r="AE2" s="38"/>
      <c r="AF2" s="39">
        <f>MAX(D2:I2)</f>
        <v>0</v>
      </c>
      <c r="AG2" s="33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1"/>
    </row>
    <row r="3" spans="1:37" hidden="1" outlineLevel="1" x14ac:dyDescent="0.2">
      <c r="D3" s="29"/>
      <c r="I3" s="32"/>
      <c r="J3" s="28"/>
      <c r="K3" s="28"/>
      <c r="L3" s="28"/>
      <c r="M3" s="40"/>
      <c r="N3" s="28" t="s">
        <v>448</v>
      </c>
      <c r="O3" s="41">
        <v>2</v>
      </c>
      <c r="P3" s="42" t="s">
        <v>757</v>
      </c>
      <c r="Q3" s="43" t="s">
        <v>450</v>
      </c>
      <c r="S3" s="30"/>
      <c r="T3" s="28"/>
      <c r="U3" s="28"/>
      <c r="V3" s="28"/>
      <c r="W3" s="28"/>
      <c r="AF3" s="1" t="s">
        <v>451</v>
      </c>
      <c r="AG3" s="3">
        <f>$C$5-1</f>
        <v>2</v>
      </c>
      <c r="AH3" s="1" t="s">
        <v>452</v>
      </c>
      <c r="AK3" s="31"/>
    </row>
    <row r="4" spans="1:37" s="15" customFormat="1" ht="38.25" customHeight="1" collapsed="1" thickBot="1" x14ac:dyDescent="0.45">
      <c r="A4" s="15" t="s">
        <v>809</v>
      </c>
      <c r="Q4" s="45">
        <f>SUM(Q7:Q278)</f>
        <v>0</v>
      </c>
      <c r="Y4" s="28"/>
      <c r="Z4" s="28"/>
      <c r="AA4" s="28"/>
      <c r="AB4" s="28"/>
      <c r="AC4" s="28"/>
      <c r="AD4" s="28"/>
      <c r="AE4" s="28"/>
      <c r="AF4" s="28"/>
      <c r="AG4" s="42" t="s">
        <v>758</v>
      </c>
      <c r="AH4" s="28"/>
      <c r="AI4" s="28"/>
      <c r="AJ4" s="28"/>
      <c r="AK4" s="46" t="s">
        <v>759</v>
      </c>
    </row>
    <row r="5" spans="1:37" s="27" customFormat="1" x14ac:dyDescent="0.2">
      <c r="A5" s="27" t="s">
        <v>455</v>
      </c>
      <c r="C5" s="47">
        <v>3</v>
      </c>
      <c r="J5" s="48" t="str">
        <f>"Total is best " &amp;C5&amp;" races"</f>
        <v>Total is best 3 races</v>
      </c>
      <c r="S5" s="27" t="s">
        <v>457</v>
      </c>
      <c r="Y5" s="2"/>
      <c r="Z5" s="2"/>
      <c r="AA5" s="27" t="s">
        <v>458</v>
      </c>
      <c r="AD5" s="27" t="s">
        <v>459</v>
      </c>
      <c r="AE5" s="2"/>
      <c r="AH5" s="42" t="s">
        <v>760</v>
      </c>
      <c r="AK5" s="49"/>
    </row>
    <row r="6" spans="1:37" s="27" customFormat="1" ht="27.75" customHeight="1" x14ac:dyDescent="0.2">
      <c r="A6" s="27" t="s">
        <v>461</v>
      </c>
      <c r="B6" s="27" t="s">
        <v>463</v>
      </c>
      <c r="C6" s="51" t="s">
        <v>464</v>
      </c>
      <c r="D6" s="85" t="s">
        <v>465</v>
      </c>
      <c r="E6" s="85" t="s">
        <v>466</v>
      </c>
      <c r="F6" s="85" t="s">
        <v>467</v>
      </c>
      <c r="G6" s="85" t="s">
        <v>468</v>
      </c>
      <c r="H6" s="85" t="s">
        <v>469</v>
      </c>
      <c r="I6" s="85" t="s">
        <v>470</v>
      </c>
      <c r="J6" s="85" t="s">
        <v>471</v>
      </c>
      <c r="K6" s="109"/>
      <c r="L6" s="109" t="s">
        <v>473</v>
      </c>
      <c r="M6" s="110" t="s">
        <v>474</v>
      </c>
      <c r="N6" s="111" t="s">
        <v>475</v>
      </c>
      <c r="O6" s="109" t="s">
        <v>476</v>
      </c>
      <c r="P6" s="109"/>
      <c r="Q6" s="109"/>
      <c r="R6" s="85" t="s">
        <v>478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4" t="s">
        <v>479</v>
      </c>
      <c r="AA6" s="22" t="s">
        <v>480</v>
      </c>
      <c r="AB6" s="22" t="s">
        <v>481</v>
      </c>
      <c r="AC6" s="22" t="s">
        <v>482</v>
      </c>
      <c r="AD6" s="54" t="s">
        <v>761</v>
      </c>
      <c r="AE6" s="54" t="s">
        <v>484</v>
      </c>
      <c r="AF6" s="22" t="s">
        <v>485</v>
      </c>
      <c r="AG6" s="22" t="s">
        <v>486</v>
      </c>
      <c r="AH6" s="22" t="s">
        <v>480</v>
      </c>
      <c r="AI6" s="22" t="s">
        <v>481</v>
      </c>
      <c r="AJ6" s="22" t="s">
        <v>482</v>
      </c>
      <c r="AK6" s="49"/>
    </row>
    <row r="7" spans="1:37" ht="15" x14ac:dyDescent="0.25">
      <c r="A7" s="27" t="s">
        <v>705</v>
      </c>
      <c r="D7" s="33"/>
      <c r="E7" s="33"/>
      <c r="F7" s="112"/>
      <c r="G7" s="33"/>
      <c r="H7" s="33"/>
      <c r="I7" s="33"/>
      <c r="J7" s="33"/>
      <c r="K7" s="33"/>
      <c r="L7" s="33"/>
      <c r="M7" s="33"/>
      <c r="N7" s="33"/>
      <c r="O7" s="33"/>
      <c r="P7" s="85" t="str">
        <f>A7</f>
        <v>U11B</v>
      </c>
      <c r="Q7" s="33"/>
      <c r="R7" s="33"/>
      <c r="S7" s="33"/>
      <c r="T7" s="33"/>
      <c r="U7" s="33"/>
      <c r="V7" s="33"/>
      <c r="W7" s="33"/>
      <c r="X7" s="33"/>
      <c r="AD7" s="1"/>
      <c r="AE7" s="1"/>
      <c r="AF7" s="25"/>
      <c r="AG7" s="25"/>
      <c r="AH7" s="25">
        <v>73</v>
      </c>
      <c r="AI7" s="25">
        <v>68</v>
      </c>
      <c r="AJ7" s="25">
        <v>66</v>
      </c>
    </row>
    <row r="8" spans="1:37" ht="15" x14ac:dyDescent="0.25">
      <c r="A8" s="1">
        <v>1</v>
      </c>
      <c r="B8" s="1" t="s">
        <v>710</v>
      </c>
      <c r="C8" s="1" t="s">
        <v>31</v>
      </c>
      <c r="D8" s="35">
        <v>25</v>
      </c>
      <c r="E8" s="33">
        <v>23</v>
      </c>
      <c r="F8" s="112"/>
      <c r="G8" s="33"/>
      <c r="H8" s="33"/>
      <c r="I8" s="33"/>
      <c r="J8" s="33">
        <f t="shared" ref="J8:J19" si="0">IFERROR(LARGE(D8:I8,1),0)+IF($C$5&gt;=2,IFERROR(LARGE(D8:I8,2),0),0)+IF($C$5&gt;=3,IFERROR(LARGE(D8:I8,3),0),0)+IF($C$5&gt;=4,IFERROR(LARGE(D8:I8,4),0),0)+IF($C$5&gt;=5,IFERROR(LARGE(D8:I8,5),0),0)+IF($C$5&gt;=6,IFERROR(LARGE(D8:I8,6),0),0)</f>
        <v>48</v>
      </c>
      <c r="K8" s="33"/>
      <c r="L8" s="33" t="s">
        <v>762</v>
      </c>
      <c r="M8" s="33">
        <f t="shared" ref="M8:M19" si="1">J8-(ROW(J8)-ROW(J$6))/10000</f>
        <v>47.9998</v>
      </c>
      <c r="N8" s="33">
        <f t="shared" ref="N8:N19" si="2">COUNT(D8:I8)</f>
        <v>2</v>
      </c>
      <c r="O8" s="33">
        <f t="shared" ref="O8:O19" ca="1" si="3">IF(AND(N8=1,OFFSET(C8,0,O$3)&gt;0),"Y",0)</f>
        <v>0</v>
      </c>
      <c r="P8" s="34" t="s">
        <v>705</v>
      </c>
      <c r="Q8" s="108">
        <f t="shared" ref="Q8:Q19" si="4">1-(P8=P7)</f>
        <v>0</v>
      </c>
      <c r="R8" s="35">
        <f t="shared" ref="R8:R19" si="5">M8+S8/1000+T8/10000+U8/100000+V8/1000000+W8/10000000+X8/100000000</f>
        <v>48.027099999999997</v>
      </c>
      <c r="S8" s="35">
        <v>25</v>
      </c>
      <c r="T8" s="33">
        <v>23</v>
      </c>
      <c r="U8" s="112"/>
      <c r="V8" s="33"/>
      <c r="W8" s="33"/>
      <c r="X8" s="33"/>
      <c r="AD8" s="1"/>
      <c r="AE8" s="1"/>
      <c r="AF8" s="25"/>
      <c r="AG8" s="25"/>
      <c r="AH8" s="25"/>
      <c r="AI8" s="25"/>
      <c r="AJ8" s="25"/>
    </row>
    <row r="9" spans="1:37" ht="15" x14ac:dyDescent="0.25">
      <c r="A9" s="1">
        <v>2</v>
      </c>
      <c r="B9" s="1" t="s">
        <v>709</v>
      </c>
      <c r="C9" s="1" t="s">
        <v>50</v>
      </c>
      <c r="D9" s="35">
        <v>24</v>
      </c>
      <c r="E9" s="33">
        <v>24</v>
      </c>
      <c r="F9" s="112"/>
      <c r="G9" s="33"/>
      <c r="H9" s="33"/>
      <c r="I9" s="33"/>
      <c r="J9" s="33">
        <f t="shared" si="0"/>
        <v>48</v>
      </c>
      <c r="K9" s="33"/>
      <c r="L9" s="33" t="s">
        <v>763</v>
      </c>
      <c r="M9" s="33">
        <f t="shared" si="1"/>
        <v>47.999699999999997</v>
      </c>
      <c r="N9" s="33">
        <f t="shared" si="2"/>
        <v>2</v>
      </c>
      <c r="O9" s="33">
        <f t="shared" ca="1" si="3"/>
        <v>0</v>
      </c>
      <c r="P9" s="34" t="s">
        <v>705</v>
      </c>
      <c r="Q9" s="108">
        <f t="shared" si="4"/>
        <v>0</v>
      </c>
      <c r="R9" s="35">
        <f t="shared" si="5"/>
        <v>48.0261</v>
      </c>
      <c r="S9" s="35">
        <v>24</v>
      </c>
      <c r="T9" s="33">
        <v>24</v>
      </c>
      <c r="U9" s="112"/>
      <c r="V9" s="33"/>
      <c r="W9" s="33"/>
      <c r="X9" s="33"/>
      <c r="AD9" s="1"/>
      <c r="AE9" s="1"/>
      <c r="AF9" s="25"/>
      <c r="AG9" s="25"/>
      <c r="AH9" s="25"/>
      <c r="AI9" s="25"/>
      <c r="AJ9" s="25"/>
    </row>
    <row r="10" spans="1:37" ht="15" x14ac:dyDescent="0.25">
      <c r="A10" s="1">
        <v>3</v>
      </c>
      <c r="B10" s="1" t="s">
        <v>711</v>
      </c>
      <c r="C10" s="1" t="s">
        <v>31</v>
      </c>
      <c r="D10" s="35">
        <v>23</v>
      </c>
      <c r="E10" s="33">
        <v>22</v>
      </c>
      <c r="F10" s="112"/>
      <c r="G10" s="33"/>
      <c r="H10" s="33"/>
      <c r="I10" s="33"/>
      <c r="J10" s="33">
        <f t="shared" si="0"/>
        <v>45</v>
      </c>
      <c r="K10" s="33"/>
      <c r="L10" s="33" t="s">
        <v>764</v>
      </c>
      <c r="M10" s="33">
        <f t="shared" si="1"/>
        <v>44.999600000000001</v>
      </c>
      <c r="N10" s="33">
        <f t="shared" si="2"/>
        <v>2</v>
      </c>
      <c r="O10" s="33">
        <f t="shared" ca="1" si="3"/>
        <v>0</v>
      </c>
      <c r="P10" s="34" t="s">
        <v>705</v>
      </c>
      <c r="Q10" s="108">
        <f t="shared" si="4"/>
        <v>0</v>
      </c>
      <c r="R10" s="35">
        <f t="shared" si="5"/>
        <v>45.024800000000006</v>
      </c>
      <c r="S10" s="35">
        <v>23</v>
      </c>
      <c r="T10" s="33">
        <v>22</v>
      </c>
      <c r="U10" s="112"/>
      <c r="V10" s="33"/>
      <c r="W10" s="33"/>
      <c r="X10" s="33"/>
      <c r="AD10" s="1"/>
      <c r="AE10" s="1"/>
      <c r="AF10" s="25"/>
      <c r="AG10" s="25"/>
      <c r="AH10" s="25"/>
      <c r="AI10" s="25"/>
      <c r="AJ10" s="25"/>
    </row>
    <row r="11" spans="1:37" ht="15" x14ac:dyDescent="0.25">
      <c r="A11" s="1">
        <v>4</v>
      </c>
      <c r="B11" s="1" t="s">
        <v>713</v>
      </c>
      <c r="C11" s="1" t="s">
        <v>40</v>
      </c>
      <c r="D11" s="35">
        <v>20</v>
      </c>
      <c r="E11" s="33">
        <v>20</v>
      </c>
      <c r="F11" s="112"/>
      <c r="G11" s="33"/>
      <c r="H11" s="33"/>
      <c r="I11" s="33"/>
      <c r="J11" s="33">
        <f t="shared" si="0"/>
        <v>40</v>
      </c>
      <c r="K11" s="33"/>
      <c r="L11" s="33"/>
      <c r="M11" s="33">
        <f t="shared" si="1"/>
        <v>39.999499999999998</v>
      </c>
      <c r="N11" s="33">
        <f t="shared" si="2"/>
        <v>2</v>
      </c>
      <c r="O11" s="33">
        <f t="shared" ca="1" si="3"/>
        <v>0</v>
      </c>
      <c r="P11" s="34" t="s">
        <v>705</v>
      </c>
      <c r="Q11" s="108">
        <f t="shared" si="4"/>
        <v>0</v>
      </c>
      <c r="R11" s="35">
        <f t="shared" si="5"/>
        <v>40.021500000000003</v>
      </c>
      <c r="S11" s="35">
        <v>20</v>
      </c>
      <c r="T11" s="33">
        <v>20</v>
      </c>
      <c r="U11" s="112"/>
      <c r="V11" s="33"/>
      <c r="W11" s="33"/>
      <c r="X11" s="33"/>
      <c r="AD11" s="1"/>
      <c r="AE11" s="1"/>
      <c r="AF11" s="25"/>
      <c r="AG11" s="25"/>
      <c r="AH11" s="25"/>
      <c r="AI11" s="25"/>
      <c r="AJ11" s="25"/>
    </row>
    <row r="12" spans="1:37" ht="15" x14ac:dyDescent="0.25">
      <c r="A12" s="1">
        <v>5</v>
      </c>
      <c r="B12" s="1" t="s">
        <v>706</v>
      </c>
      <c r="C12" s="1" t="s">
        <v>708</v>
      </c>
      <c r="D12" s="35"/>
      <c r="E12" s="33">
        <v>25</v>
      </c>
      <c r="F12" s="112"/>
      <c r="G12" s="33"/>
      <c r="H12" s="33"/>
      <c r="I12" s="33"/>
      <c r="J12" s="33">
        <f t="shared" si="0"/>
        <v>25</v>
      </c>
      <c r="K12" s="33"/>
      <c r="L12" s="33"/>
      <c r="M12" s="33">
        <f t="shared" si="1"/>
        <v>24.999400000000001</v>
      </c>
      <c r="N12" s="33">
        <f t="shared" si="2"/>
        <v>1</v>
      </c>
      <c r="O12" s="33" t="str">
        <f t="shared" ca="1" si="3"/>
        <v>Y</v>
      </c>
      <c r="P12" s="34" t="s">
        <v>705</v>
      </c>
      <c r="Q12" s="108">
        <f t="shared" si="4"/>
        <v>0</v>
      </c>
      <c r="R12" s="35">
        <f t="shared" si="5"/>
        <v>25.001900000000003</v>
      </c>
      <c r="S12" s="35"/>
      <c r="T12" s="33">
        <v>25</v>
      </c>
      <c r="U12" s="112"/>
      <c r="V12" s="33"/>
      <c r="W12" s="33"/>
      <c r="X12" s="33"/>
      <c r="AD12" s="1"/>
      <c r="AE12" s="1"/>
      <c r="AF12" s="25"/>
      <c r="AG12" s="25"/>
      <c r="AH12" s="25"/>
      <c r="AI12" s="25"/>
      <c r="AJ12" s="25"/>
    </row>
    <row r="13" spans="1:37" ht="15" x14ac:dyDescent="0.25">
      <c r="A13" s="1">
        <v>6</v>
      </c>
      <c r="B13" s="1" t="s">
        <v>765</v>
      </c>
      <c r="C13" s="1" t="s">
        <v>708</v>
      </c>
      <c r="D13" s="35">
        <v>22</v>
      </c>
      <c r="E13" s="33"/>
      <c r="F13" s="112"/>
      <c r="G13" s="33"/>
      <c r="H13" s="33"/>
      <c r="I13" s="33"/>
      <c r="J13" s="33">
        <f t="shared" si="0"/>
        <v>22</v>
      </c>
      <c r="K13" s="33"/>
      <c r="L13" s="33"/>
      <c r="M13" s="33">
        <f t="shared" si="1"/>
        <v>21.999300000000002</v>
      </c>
      <c r="N13" s="33">
        <f t="shared" si="2"/>
        <v>1</v>
      </c>
      <c r="O13" s="33">
        <f t="shared" ca="1" si="3"/>
        <v>0</v>
      </c>
      <c r="P13" s="34" t="s">
        <v>705</v>
      </c>
      <c r="Q13" s="108">
        <f t="shared" si="4"/>
        <v>0</v>
      </c>
      <c r="R13" s="35">
        <f t="shared" si="5"/>
        <v>22.0213</v>
      </c>
      <c r="S13" s="35">
        <v>22</v>
      </c>
      <c r="T13" s="33"/>
      <c r="U13" s="112"/>
      <c r="V13" s="33"/>
      <c r="W13" s="33"/>
      <c r="X13" s="33"/>
      <c r="AD13" s="1"/>
      <c r="AE13" s="1"/>
      <c r="AF13" s="25"/>
      <c r="AG13" s="25"/>
      <c r="AH13" s="25"/>
      <c r="AI13" s="25"/>
      <c r="AJ13" s="25"/>
    </row>
    <row r="14" spans="1:37" ht="15" x14ac:dyDescent="0.25">
      <c r="A14" s="1">
        <v>7</v>
      </c>
      <c r="B14" s="1" t="s">
        <v>766</v>
      </c>
      <c r="C14" s="1" t="s">
        <v>19</v>
      </c>
      <c r="D14" s="35">
        <v>21</v>
      </c>
      <c r="E14" s="33"/>
      <c r="F14" s="112"/>
      <c r="G14" s="33"/>
      <c r="H14" s="33"/>
      <c r="I14" s="33"/>
      <c r="J14" s="33">
        <f t="shared" si="0"/>
        <v>21</v>
      </c>
      <c r="K14" s="33"/>
      <c r="L14" s="33"/>
      <c r="M14" s="33">
        <f t="shared" si="1"/>
        <v>20.999199999999998</v>
      </c>
      <c r="N14" s="33">
        <f t="shared" si="2"/>
        <v>1</v>
      </c>
      <c r="O14" s="33">
        <f t="shared" ca="1" si="3"/>
        <v>0</v>
      </c>
      <c r="P14" s="34" t="s">
        <v>705</v>
      </c>
      <c r="Q14" s="108">
        <f t="shared" si="4"/>
        <v>0</v>
      </c>
      <c r="R14" s="35">
        <f t="shared" si="5"/>
        <v>21.020199999999999</v>
      </c>
      <c r="S14" s="35">
        <v>21</v>
      </c>
      <c r="T14" s="33"/>
      <c r="U14" s="112"/>
      <c r="V14" s="33"/>
      <c r="W14" s="33"/>
      <c r="X14" s="33"/>
      <c r="AD14" s="1"/>
      <c r="AE14" s="1"/>
      <c r="AF14" s="25"/>
      <c r="AG14" s="25"/>
      <c r="AH14" s="25"/>
      <c r="AI14" s="25"/>
      <c r="AJ14" s="25"/>
    </row>
    <row r="15" spans="1:37" ht="15" x14ac:dyDescent="0.25">
      <c r="A15" s="1">
        <v>8</v>
      </c>
      <c r="B15" s="1" t="s">
        <v>712</v>
      </c>
      <c r="C15" s="1" t="s">
        <v>66</v>
      </c>
      <c r="D15" s="35"/>
      <c r="E15" s="33">
        <v>21</v>
      </c>
      <c r="F15" s="112"/>
      <c r="G15" s="33"/>
      <c r="H15" s="33"/>
      <c r="I15" s="33"/>
      <c r="J15" s="33">
        <f t="shared" si="0"/>
        <v>21</v>
      </c>
      <c r="K15" s="33"/>
      <c r="L15" s="33"/>
      <c r="M15" s="33">
        <f t="shared" si="1"/>
        <v>20.999099999999999</v>
      </c>
      <c r="N15" s="33">
        <f t="shared" si="2"/>
        <v>1</v>
      </c>
      <c r="O15" s="33" t="str">
        <f t="shared" ca="1" si="3"/>
        <v>Y</v>
      </c>
      <c r="P15" s="34" t="s">
        <v>705</v>
      </c>
      <c r="Q15" s="108">
        <f t="shared" si="4"/>
        <v>0</v>
      </c>
      <c r="R15" s="35">
        <f t="shared" si="5"/>
        <v>21.001199999999997</v>
      </c>
      <c r="S15" s="35"/>
      <c r="T15" s="33">
        <v>21</v>
      </c>
      <c r="U15" s="112"/>
      <c r="V15" s="33"/>
      <c r="W15" s="33"/>
      <c r="X15" s="33"/>
      <c r="AD15" s="1"/>
      <c r="AE15" s="1"/>
      <c r="AF15" s="25"/>
      <c r="AG15" s="25"/>
      <c r="AH15" s="25"/>
      <c r="AI15" s="25"/>
      <c r="AJ15" s="25"/>
    </row>
    <row r="16" spans="1:37" ht="15" x14ac:dyDescent="0.25">
      <c r="A16" s="1">
        <v>10</v>
      </c>
      <c r="B16" s="1" t="s">
        <v>767</v>
      </c>
      <c r="C16" s="1" t="s">
        <v>40</v>
      </c>
      <c r="D16" s="35">
        <v>19</v>
      </c>
      <c r="E16" s="33"/>
      <c r="F16" s="112"/>
      <c r="G16" s="33"/>
      <c r="H16" s="33"/>
      <c r="I16" s="33"/>
      <c r="J16" s="33">
        <f t="shared" si="0"/>
        <v>19</v>
      </c>
      <c r="K16" s="33"/>
      <c r="L16" s="33"/>
      <c r="M16" s="33">
        <f t="shared" si="1"/>
        <v>18.998999999999999</v>
      </c>
      <c r="N16" s="33">
        <f t="shared" si="2"/>
        <v>1</v>
      </c>
      <c r="O16" s="33">
        <f t="shared" ca="1" si="3"/>
        <v>0</v>
      </c>
      <c r="P16" s="34" t="s">
        <v>705</v>
      </c>
      <c r="Q16" s="108">
        <f t="shared" si="4"/>
        <v>0</v>
      </c>
      <c r="R16" s="35">
        <f t="shared" si="5"/>
        <v>19.017999999999997</v>
      </c>
      <c r="S16" s="35">
        <v>19</v>
      </c>
      <c r="T16" s="33"/>
      <c r="U16" s="112"/>
      <c r="V16" s="33"/>
      <c r="W16" s="33"/>
      <c r="X16" s="33"/>
      <c r="AD16" s="1"/>
      <c r="AE16" s="1"/>
      <c r="AF16" s="25"/>
      <c r="AG16" s="25"/>
      <c r="AH16" s="25"/>
      <c r="AI16" s="25"/>
      <c r="AJ16" s="25"/>
    </row>
    <row r="17" spans="1:36" ht="15" x14ac:dyDescent="0.25">
      <c r="A17" s="1">
        <v>11</v>
      </c>
      <c r="B17" s="1" t="s">
        <v>768</v>
      </c>
      <c r="C17" s="1" t="s">
        <v>71</v>
      </c>
      <c r="D17" s="35">
        <v>18</v>
      </c>
      <c r="E17" s="33"/>
      <c r="F17" s="112"/>
      <c r="G17" s="33"/>
      <c r="H17" s="33"/>
      <c r="I17" s="33"/>
      <c r="J17" s="33">
        <f t="shared" si="0"/>
        <v>18</v>
      </c>
      <c r="K17" s="33"/>
      <c r="L17" s="33"/>
      <c r="M17" s="33">
        <f t="shared" si="1"/>
        <v>17.998899999999999</v>
      </c>
      <c r="N17" s="33">
        <f t="shared" si="2"/>
        <v>1</v>
      </c>
      <c r="O17" s="33">
        <f t="shared" ca="1" si="3"/>
        <v>0</v>
      </c>
      <c r="P17" s="34" t="s">
        <v>705</v>
      </c>
      <c r="Q17" s="108">
        <f t="shared" si="4"/>
        <v>0</v>
      </c>
      <c r="R17" s="35">
        <f t="shared" si="5"/>
        <v>18.0169</v>
      </c>
      <c r="S17" s="35">
        <v>18</v>
      </c>
      <c r="T17" s="33"/>
      <c r="U17" s="112"/>
      <c r="V17" s="33"/>
      <c r="W17" s="33"/>
      <c r="X17" s="33"/>
      <c r="AD17" s="1"/>
      <c r="AE17" s="1"/>
      <c r="AF17" s="25"/>
      <c r="AG17" s="25"/>
      <c r="AH17" s="25"/>
      <c r="AI17" s="25"/>
      <c r="AJ17" s="25"/>
    </row>
    <row r="18" spans="1:36" ht="15" x14ac:dyDescent="0.25">
      <c r="A18" s="1">
        <v>12</v>
      </c>
      <c r="B18" s="1" t="s">
        <v>769</v>
      </c>
      <c r="C18" s="1" t="s">
        <v>81</v>
      </c>
      <c r="D18" s="35">
        <v>17</v>
      </c>
      <c r="E18" s="33"/>
      <c r="F18" s="112"/>
      <c r="G18" s="33"/>
      <c r="H18" s="33"/>
      <c r="I18" s="33"/>
      <c r="J18" s="33">
        <f t="shared" si="0"/>
        <v>17</v>
      </c>
      <c r="K18" s="33"/>
      <c r="L18" s="33"/>
      <c r="M18" s="33">
        <f t="shared" si="1"/>
        <v>16.998799999999999</v>
      </c>
      <c r="N18" s="33">
        <f t="shared" si="2"/>
        <v>1</v>
      </c>
      <c r="O18" s="33">
        <f t="shared" ca="1" si="3"/>
        <v>0</v>
      </c>
      <c r="P18" s="34" t="s">
        <v>705</v>
      </c>
      <c r="Q18" s="108">
        <f t="shared" si="4"/>
        <v>0</v>
      </c>
      <c r="R18" s="35">
        <f t="shared" si="5"/>
        <v>17.015799999999999</v>
      </c>
      <c r="S18" s="35">
        <v>17</v>
      </c>
      <c r="T18" s="33"/>
      <c r="U18" s="112"/>
      <c r="V18" s="33"/>
      <c r="W18" s="33"/>
      <c r="X18" s="33"/>
      <c r="AD18" s="1"/>
      <c r="AE18" s="1"/>
      <c r="AF18" s="25"/>
      <c r="AG18" s="25"/>
      <c r="AH18" s="25"/>
      <c r="AI18" s="25"/>
      <c r="AJ18" s="25"/>
    </row>
    <row r="19" spans="1:36" ht="15" x14ac:dyDescent="0.25">
      <c r="A19" s="1">
        <v>13</v>
      </c>
      <c r="B19" s="1" t="s">
        <v>770</v>
      </c>
      <c r="C19" s="1" t="s">
        <v>71</v>
      </c>
      <c r="D19" s="35">
        <v>16</v>
      </c>
      <c r="E19" s="33"/>
      <c r="F19" s="112"/>
      <c r="G19" s="33"/>
      <c r="H19" s="33"/>
      <c r="I19" s="33"/>
      <c r="J19" s="33">
        <f t="shared" si="0"/>
        <v>16</v>
      </c>
      <c r="K19" s="33"/>
      <c r="L19" s="33"/>
      <c r="M19" s="33">
        <f t="shared" si="1"/>
        <v>15.998699999999999</v>
      </c>
      <c r="N19" s="33">
        <f t="shared" si="2"/>
        <v>1</v>
      </c>
      <c r="O19" s="33">
        <f t="shared" ca="1" si="3"/>
        <v>0</v>
      </c>
      <c r="P19" s="34" t="s">
        <v>705</v>
      </c>
      <c r="Q19" s="108">
        <f t="shared" si="4"/>
        <v>0</v>
      </c>
      <c r="R19" s="35">
        <f t="shared" si="5"/>
        <v>16.014699999999998</v>
      </c>
      <c r="S19" s="35">
        <v>16</v>
      </c>
      <c r="T19" s="33"/>
      <c r="U19" s="112"/>
      <c r="V19" s="33"/>
      <c r="W19" s="33"/>
      <c r="X19" s="33"/>
      <c r="AD19" s="1"/>
      <c r="AE19" s="1"/>
      <c r="AF19" s="25"/>
      <c r="AG19" s="25"/>
      <c r="AH19" s="25"/>
      <c r="AI19" s="25"/>
      <c r="AJ19" s="25"/>
    </row>
    <row r="20" spans="1:36" ht="3" customHeight="1" x14ac:dyDescent="0.25">
      <c r="C20" s="113"/>
      <c r="D20" s="114"/>
      <c r="E20" s="115"/>
      <c r="F20" s="115"/>
      <c r="G20" s="33"/>
      <c r="H20" s="116"/>
      <c r="I20" s="33"/>
      <c r="J20" s="33"/>
      <c r="K20" s="33"/>
      <c r="L20" s="33"/>
      <c r="M20" s="33"/>
      <c r="N20" s="33"/>
      <c r="O20" s="33"/>
      <c r="P20" s="33"/>
      <c r="Q20" s="33"/>
      <c r="R20" s="35"/>
      <c r="S20" s="33"/>
      <c r="T20" s="33"/>
      <c r="U20" s="112"/>
      <c r="V20" s="33"/>
      <c r="W20" s="33"/>
      <c r="X20" s="33"/>
      <c r="AD20" s="1"/>
      <c r="AE20" s="39"/>
      <c r="AF20" s="25"/>
      <c r="AG20" s="25"/>
      <c r="AH20" s="25"/>
      <c r="AI20" s="25"/>
      <c r="AJ20" s="25"/>
    </row>
    <row r="21" spans="1:36" ht="15" x14ac:dyDescent="0.25">
      <c r="C21" s="113"/>
      <c r="D21" s="114"/>
      <c r="E21" s="115"/>
      <c r="F21" s="115"/>
      <c r="G21" s="33"/>
      <c r="H21" s="116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14"/>
      <c r="T21" s="115"/>
      <c r="U21" s="115"/>
      <c r="V21" s="33"/>
      <c r="W21" s="116"/>
      <c r="X21" s="33"/>
      <c r="AD21" s="1"/>
      <c r="AE21" s="39"/>
      <c r="AF21" s="25"/>
      <c r="AG21" s="25"/>
      <c r="AH21" s="25"/>
      <c r="AI21" s="25"/>
      <c r="AJ21" s="25"/>
    </row>
    <row r="22" spans="1:36" ht="15" x14ac:dyDescent="0.25">
      <c r="A22" s="27" t="s">
        <v>714</v>
      </c>
      <c r="C22" s="113"/>
      <c r="D22" s="114"/>
      <c r="E22" s="115"/>
      <c r="F22" s="115"/>
      <c r="G22" s="33"/>
      <c r="H22" s="33"/>
      <c r="I22" s="33"/>
      <c r="J22" s="33"/>
      <c r="K22" s="33"/>
      <c r="L22" s="33"/>
      <c r="M22" s="33"/>
      <c r="N22" s="33"/>
      <c r="O22" s="33"/>
      <c r="P22" s="85" t="str">
        <f>A22</f>
        <v>U11G</v>
      </c>
      <c r="Q22" s="33"/>
      <c r="R22" s="35"/>
      <c r="S22" s="33"/>
      <c r="T22" s="33"/>
      <c r="U22" s="33"/>
      <c r="V22" s="33"/>
      <c r="W22" s="33"/>
      <c r="X22" s="33"/>
      <c r="AD22" s="1"/>
      <c r="AE22" s="39"/>
      <c r="AF22" s="25"/>
      <c r="AG22" s="25"/>
      <c r="AH22" s="25">
        <v>74</v>
      </c>
      <c r="AI22" s="25">
        <v>70</v>
      </c>
      <c r="AJ22" s="25">
        <v>68</v>
      </c>
    </row>
    <row r="23" spans="1:36" x14ac:dyDescent="0.2">
      <c r="A23" s="1">
        <v>1</v>
      </c>
      <c r="B23" s="1" t="s">
        <v>715</v>
      </c>
      <c r="C23" s="99" t="s">
        <v>31</v>
      </c>
      <c r="D23" s="117">
        <v>25</v>
      </c>
      <c r="E23" s="115">
        <v>25</v>
      </c>
      <c r="F23" s="115"/>
      <c r="G23" s="33"/>
      <c r="H23" s="33"/>
      <c r="I23" s="33"/>
      <c r="J23" s="33">
        <f t="shared" ref="J23:J31" si="6">IFERROR(LARGE(D23:I23,1),0)+IF($C$5&gt;=2,IFERROR(LARGE(D23:I23,2),0),0)+IF($C$5&gt;=3,IFERROR(LARGE(D23:I23,3),0),0)+IF($C$5&gt;=4,IFERROR(LARGE(D23:I23,4),0),0)+IF($C$5&gt;=5,IFERROR(LARGE(D23:I23,5),0),0)+IF($C$5&gt;=6,IFERROR(LARGE(D23:I23,6),0),0)</f>
        <v>50</v>
      </c>
      <c r="K23" s="33"/>
      <c r="L23" s="33" t="s">
        <v>771</v>
      </c>
      <c r="M23" s="33">
        <f t="shared" ref="M23:M31" si="7">J23-(ROW(J23)-ROW(J$6))/10000</f>
        <v>49.9983</v>
      </c>
      <c r="N23" s="33">
        <f t="shared" ref="N23:N31" si="8">COUNT(D23:I23)</f>
        <v>2</v>
      </c>
      <c r="O23" s="33">
        <f t="shared" ref="O23:O31" ca="1" si="9">IF(AND(N23=1,OFFSET(C23,0,O$3)&gt;0),"Y",0)</f>
        <v>0</v>
      </c>
      <c r="P23" s="34" t="s">
        <v>714</v>
      </c>
      <c r="Q23" s="108">
        <f t="shared" ref="Q23:Q31" si="10">1-(P23=P22)</f>
        <v>0</v>
      </c>
      <c r="R23" s="35">
        <f t="shared" ref="R23:R31" si="11">M23+S23/1000+T23/10000+U23/100000+V23/1000000+W23/10000000+X23/100000000</f>
        <v>50.025799999999997</v>
      </c>
      <c r="S23" s="117">
        <v>25</v>
      </c>
      <c r="T23" s="115">
        <v>25</v>
      </c>
      <c r="U23" s="115"/>
      <c r="V23" s="33"/>
      <c r="W23" s="33"/>
      <c r="X23" s="33"/>
      <c r="AD23" s="1"/>
      <c r="AE23" s="39"/>
      <c r="AF23" s="25"/>
      <c r="AG23" s="25"/>
      <c r="AH23" s="25"/>
      <c r="AI23" s="25"/>
      <c r="AJ23" s="25"/>
    </row>
    <row r="24" spans="1:36" x14ac:dyDescent="0.2">
      <c r="A24" s="1">
        <v>2</v>
      </c>
      <c r="B24" s="1" t="s">
        <v>716</v>
      </c>
      <c r="C24" s="99" t="s">
        <v>50</v>
      </c>
      <c r="D24" s="117">
        <v>24</v>
      </c>
      <c r="E24" s="115">
        <v>24</v>
      </c>
      <c r="F24" s="115"/>
      <c r="G24" s="33"/>
      <c r="H24" s="33"/>
      <c r="I24" s="33"/>
      <c r="J24" s="33">
        <f t="shared" si="6"/>
        <v>48</v>
      </c>
      <c r="K24" s="33"/>
      <c r="L24" s="33" t="s">
        <v>772</v>
      </c>
      <c r="M24" s="33">
        <f t="shared" si="7"/>
        <v>47.998199999999997</v>
      </c>
      <c r="N24" s="33">
        <f t="shared" si="8"/>
        <v>2</v>
      </c>
      <c r="O24" s="33">
        <f t="shared" ca="1" si="9"/>
        <v>0</v>
      </c>
      <c r="P24" s="34" t="s">
        <v>714</v>
      </c>
      <c r="Q24" s="108">
        <f t="shared" si="10"/>
        <v>0</v>
      </c>
      <c r="R24" s="35">
        <f t="shared" si="11"/>
        <v>48.0246</v>
      </c>
      <c r="S24" s="117">
        <v>24</v>
      </c>
      <c r="T24" s="115">
        <v>24</v>
      </c>
      <c r="U24" s="115"/>
      <c r="V24" s="33"/>
      <c r="W24" s="33"/>
      <c r="X24" s="33"/>
      <c r="AD24" s="1"/>
      <c r="AE24" s="39"/>
      <c r="AF24" s="25"/>
      <c r="AG24" s="25"/>
      <c r="AH24" s="25"/>
      <c r="AI24" s="25"/>
      <c r="AJ24" s="25"/>
    </row>
    <row r="25" spans="1:36" x14ac:dyDescent="0.2">
      <c r="A25" s="1">
        <v>3</v>
      </c>
      <c r="B25" s="1" t="s">
        <v>717</v>
      </c>
      <c r="C25" s="99" t="s">
        <v>71</v>
      </c>
      <c r="D25" s="117">
        <v>22</v>
      </c>
      <c r="E25" s="115">
        <v>23</v>
      </c>
      <c r="F25" s="115"/>
      <c r="G25" s="33"/>
      <c r="H25" s="33"/>
      <c r="I25" s="33"/>
      <c r="J25" s="33">
        <f t="shared" si="6"/>
        <v>45</v>
      </c>
      <c r="K25" s="33"/>
      <c r="L25" s="33" t="s">
        <v>773</v>
      </c>
      <c r="M25" s="33">
        <f t="shared" si="7"/>
        <v>44.998100000000001</v>
      </c>
      <c r="N25" s="33">
        <f t="shared" si="8"/>
        <v>2</v>
      </c>
      <c r="O25" s="33">
        <f t="shared" ca="1" si="9"/>
        <v>0</v>
      </c>
      <c r="P25" s="34" t="s">
        <v>714</v>
      </c>
      <c r="Q25" s="108">
        <f t="shared" si="10"/>
        <v>0</v>
      </c>
      <c r="R25" s="35">
        <f t="shared" si="11"/>
        <v>45.022399999999998</v>
      </c>
      <c r="S25" s="117">
        <v>22</v>
      </c>
      <c r="T25" s="115">
        <v>23</v>
      </c>
      <c r="U25" s="115"/>
      <c r="V25" s="33"/>
      <c r="W25" s="33"/>
      <c r="X25" s="33"/>
      <c r="AD25" s="1"/>
      <c r="AE25" s="39"/>
      <c r="AF25" s="25"/>
      <c r="AG25" s="25"/>
      <c r="AH25" s="25"/>
      <c r="AI25" s="25"/>
      <c r="AJ25" s="25"/>
    </row>
    <row r="26" spans="1:36" x14ac:dyDescent="0.2">
      <c r="A26" s="1">
        <v>4</v>
      </c>
      <c r="B26" s="1" t="s">
        <v>719</v>
      </c>
      <c r="C26" s="99" t="s">
        <v>71</v>
      </c>
      <c r="D26" s="117">
        <v>23</v>
      </c>
      <c r="E26" s="115">
        <v>21</v>
      </c>
      <c r="F26" s="115"/>
      <c r="G26" s="33"/>
      <c r="H26" s="33"/>
      <c r="I26" s="33"/>
      <c r="J26" s="33">
        <f t="shared" si="6"/>
        <v>44</v>
      </c>
      <c r="K26" s="33"/>
      <c r="L26" s="33"/>
      <c r="M26" s="33">
        <f t="shared" si="7"/>
        <v>43.997999999999998</v>
      </c>
      <c r="N26" s="33">
        <f t="shared" si="8"/>
        <v>2</v>
      </c>
      <c r="O26" s="33">
        <f t="shared" ca="1" si="9"/>
        <v>0</v>
      </c>
      <c r="P26" s="34" t="s">
        <v>714</v>
      </c>
      <c r="Q26" s="108">
        <f t="shared" si="10"/>
        <v>0</v>
      </c>
      <c r="R26" s="35">
        <f t="shared" si="11"/>
        <v>44.023099999999999</v>
      </c>
      <c r="S26" s="117">
        <v>23</v>
      </c>
      <c r="T26" s="115">
        <v>21</v>
      </c>
      <c r="U26" s="115"/>
      <c r="V26" s="33"/>
      <c r="W26" s="33"/>
      <c r="X26" s="33"/>
      <c r="AD26" s="1"/>
      <c r="AE26" s="39"/>
      <c r="AF26" s="25"/>
      <c r="AG26" s="25"/>
      <c r="AH26" s="25"/>
      <c r="AI26" s="25"/>
      <c r="AJ26" s="25"/>
    </row>
    <row r="27" spans="1:36" x14ac:dyDescent="0.2">
      <c r="A27" s="1">
        <v>5</v>
      </c>
      <c r="B27" s="1" t="s">
        <v>718</v>
      </c>
      <c r="C27" s="99" t="s">
        <v>81</v>
      </c>
      <c r="D27" s="117">
        <v>21</v>
      </c>
      <c r="E27" s="115">
        <v>22</v>
      </c>
      <c r="F27" s="115"/>
      <c r="G27" s="33"/>
      <c r="H27" s="33"/>
      <c r="I27" s="33"/>
      <c r="J27" s="33">
        <f t="shared" si="6"/>
        <v>43</v>
      </c>
      <c r="K27" s="33"/>
      <c r="L27" s="33"/>
      <c r="M27" s="33">
        <f t="shared" si="7"/>
        <v>42.997900000000001</v>
      </c>
      <c r="N27" s="33">
        <f t="shared" si="8"/>
        <v>2</v>
      </c>
      <c r="O27" s="33">
        <f t="shared" ca="1" si="9"/>
        <v>0</v>
      </c>
      <c r="P27" s="34" t="s">
        <v>714</v>
      </c>
      <c r="Q27" s="108">
        <f t="shared" si="10"/>
        <v>0</v>
      </c>
      <c r="R27" s="35">
        <f t="shared" si="11"/>
        <v>43.021100000000004</v>
      </c>
      <c r="S27" s="117">
        <v>21</v>
      </c>
      <c r="T27" s="115">
        <v>22</v>
      </c>
      <c r="U27" s="115"/>
      <c r="V27" s="33"/>
      <c r="W27" s="33"/>
      <c r="X27" s="33"/>
      <c r="AD27" s="1"/>
      <c r="AE27" s="39"/>
      <c r="AF27" s="25"/>
      <c r="AG27" s="25"/>
      <c r="AH27" s="25"/>
      <c r="AI27" s="25"/>
      <c r="AJ27" s="25"/>
    </row>
    <row r="28" spans="1:36" x14ac:dyDescent="0.2">
      <c r="A28" s="1">
        <v>6</v>
      </c>
      <c r="B28" s="1" t="s">
        <v>720</v>
      </c>
      <c r="C28" s="99" t="s">
        <v>71</v>
      </c>
      <c r="D28" s="117">
        <v>18</v>
      </c>
      <c r="E28" s="115">
        <v>20</v>
      </c>
      <c r="F28" s="115"/>
      <c r="G28" s="33"/>
      <c r="H28" s="33"/>
      <c r="I28" s="33"/>
      <c r="J28" s="33">
        <f t="shared" si="6"/>
        <v>38</v>
      </c>
      <c r="K28" s="33"/>
      <c r="L28" s="33"/>
      <c r="M28" s="33">
        <f t="shared" si="7"/>
        <v>37.997799999999998</v>
      </c>
      <c r="N28" s="33">
        <f t="shared" si="8"/>
        <v>2</v>
      </c>
      <c r="O28" s="33">
        <f t="shared" ca="1" si="9"/>
        <v>0</v>
      </c>
      <c r="P28" s="34" t="s">
        <v>714</v>
      </c>
      <c r="Q28" s="108">
        <f t="shared" si="10"/>
        <v>0</v>
      </c>
      <c r="R28" s="35">
        <f t="shared" si="11"/>
        <v>38.017800000000001</v>
      </c>
      <c r="S28" s="117">
        <v>18</v>
      </c>
      <c r="T28" s="115">
        <v>20</v>
      </c>
      <c r="U28" s="115"/>
      <c r="V28" s="33"/>
      <c r="W28" s="33"/>
      <c r="X28" s="33"/>
      <c r="AD28" s="1"/>
      <c r="AE28" s="39"/>
      <c r="AF28" s="25"/>
      <c r="AG28" s="25"/>
      <c r="AH28" s="25"/>
      <c r="AI28" s="25"/>
      <c r="AJ28" s="25"/>
    </row>
    <row r="29" spans="1:36" x14ac:dyDescent="0.2">
      <c r="A29" s="1">
        <v>7</v>
      </c>
      <c r="B29" s="1" t="s">
        <v>721</v>
      </c>
      <c r="C29" s="99" t="s">
        <v>66</v>
      </c>
      <c r="D29" s="117">
        <v>17</v>
      </c>
      <c r="E29" s="115">
        <v>19</v>
      </c>
      <c r="F29" s="115"/>
      <c r="G29" s="33"/>
      <c r="H29" s="33"/>
      <c r="I29" s="33"/>
      <c r="J29" s="33">
        <f t="shared" si="6"/>
        <v>36</v>
      </c>
      <c r="K29" s="33"/>
      <c r="L29" s="33"/>
      <c r="M29" s="33">
        <f t="shared" si="7"/>
        <v>35.997700000000002</v>
      </c>
      <c r="N29" s="33">
        <f t="shared" si="8"/>
        <v>2</v>
      </c>
      <c r="O29" s="33">
        <f t="shared" ca="1" si="9"/>
        <v>0</v>
      </c>
      <c r="P29" s="34" t="s">
        <v>714</v>
      </c>
      <c r="Q29" s="108">
        <f t="shared" si="10"/>
        <v>0</v>
      </c>
      <c r="R29" s="35">
        <f t="shared" si="11"/>
        <v>36.016600000000004</v>
      </c>
      <c r="S29" s="117">
        <v>17</v>
      </c>
      <c r="T29" s="115">
        <v>19</v>
      </c>
      <c r="U29" s="115"/>
      <c r="V29" s="33"/>
      <c r="W29" s="33"/>
      <c r="X29" s="33"/>
      <c r="AD29" s="1"/>
      <c r="AE29" s="39"/>
      <c r="AF29" s="25"/>
      <c r="AG29" s="25"/>
      <c r="AH29" s="25"/>
      <c r="AI29" s="25"/>
      <c r="AJ29" s="25"/>
    </row>
    <row r="30" spans="1:36" x14ac:dyDescent="0.2">
      <c r="A30" s="1">
        <v>8</v>
      </c>
      <c r="B30" s="1" t="s">
        <v>774</v>
      </c>
      <c r="C30" s="99" t="s">
        <v>31</v>
      </c>
      <c r="D30" s="117">
        <v>20</v>
      </c>
      <c r="E30" s="115"/>
      <c r="F30" s="115"/>
      <c r="G30" s="33"/>
      <c r="H30" s="33"/>
      <c r="I30" s="33"/>
      <c r="J30" s="33">
        <f t="shared" si="6"/>
        <v>20</v>
      </c>
      <c r="K30" s="33"/>
      <c r="L30" s="33"/>
      <c r="M30" s="33">
        <f t="shared" si="7"/>
        <v>19.997599999999998</v>
      </c>
      <c r="N30" s="33">
        <f t="shared" si="8"/>
        <v>1</v>
      </c>
      <c r="O30" s="33">
        <f t="shared" ca="1" si="9"/>
        <v>0</v>
      </c>
      <c r="P30" s="34" t="s">
        <v>714</v>
      </c>
      <c r="Q30" s="108">
        <f t="shared" si="10"/>
        <v>0</v>
      </c>
      <c r="R30" s="35">
        <f t="shared" si="11"/>
        <v>20.017599999999998</v>
      </c>
      <c r="S30" s="117">
        <v>20</v>
      </c>
      <c r="T30" s="115"/>
      <c r="U30" s="115"/>
      <c r="V30" s="33"/>
      <c r="W30" s="33"/>
      <c r="X30" s="33"/>
      <c r="AD30" s="1"/>
      <c r="AE30" s="39"/>
      <c r="AF30" s="25"/>
      <c r="AG30" s="25"/>
      <c r="AH30" s="25"/>
      <c r="AI30" s="25"/>
      <c r="AJ30" s="25"/>
    </row>
    <row r="31" spans="1:36" x14ac:dyDescent="0.2">
      <c r="A31" s="1">
        <v>9</v>
      </c>
      <c r="B31" s="1" t="s">
        <v>775</v>
      </c>
      <c r="C31" s="99" t="s">
        <v>71</v>
      </c>
      <c r="D31" s="117">
        <v>19</v>
      </c>
      <c r="E31" s="115"/>
      <c r="F31" s="115"/>
      <c r="G31" s="33"/>
      <c r="H31" s="33"/>
      <c r="I31" s="33"/>
      <c r="J31" s="33">
        <f t="shared" si="6"/>
        <v>19</v>
      </c>
      <c r="K31" s="33"/>
      <c r="L31" s="33"/>
      <c r="M31" s="33">
        <f t="shared" si="7"/>
        <v>18.997499999999999</v>
      </c>
      <c r="N31" s="33">
        <f t="shared" si="8"/>
        <v>1</v>
      </c>
      <c r="O31" s="33">
        <f t="shared" ca="1" si="9"/>
        <v>0</v>
      </c>
      <c r="P31" s="34" t="s">
        <v>714</v>
      </c>
      <c r="Q31" s="108">
        <f t="shared" si="10"/>
        <v>0</v>
      </c>
      <c r="R31" s="35">
        <f t="shared" si="11"/>
        <v>19.016499999999997</v>
      </c>
      <c r="S31" s="117">
        <v>19</v>
      </c>
      <c r="T31" s="115"/>
      <c r="U31" s="115"/>
      <c r="V31" s="33"/>
      <c r="W31" s="33"/>
      <c r="X31" s="33"/>
      <c r="AD31" s="1"/>
      <c r="AE31" s="39"/>
      <c r="AF31" s="25"/>
      <c r="AG31" s="25"/>
      <c r="AH31" s="25"/>
      <c r="AI31" s="25"/>
      <c r="AJ31" s="25"/>
    </row>
    <row r="32" spans="1:36" ht="3" customHeight="1" x14ac:dyDescent="0.25">
      <c r="A32" s="99"/>
      <c r="B32" s="99"/>
      <c r="C32" s="99"/>
      <c r="D32" s="117"/>
      <c r="E32" s="117"/>
      <c r="F32" s="115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5"/>
      <c r="S32" s="114"/>
      <c r="T32" s="115"/>
      <c r="U32" s="115"/>
      <c r="V32" s="33"/>
      <c r="W32" s="33"/>
      <c r="X32" s="33"/>
      <c r="AD32" s="1"/>
      <c r="AE32" s="39"/>
      <c r="AF32" s="25"/>
      <c r="AG32" s="25"/>
      <c r="AH32" s="25"/>
      <c r="AI32" s="25"/>
      <c r="AJ32" s="25"/>
    </row>
    <row r="33" spans="1:36" ht="15" x14ac:dyDescent="0.25">
      <c r="C33" s="113"/>
      <c r="D33" s="114"/>
      <c r="E33" s="115"/>
      <c r="F33" s="11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5"/>
      <c r="S33" s="117"/>
      <c r="T33" s="117"/>
      <c r="U33" s="115"/>
      <c r="V33" s="33"/>
      <c r="W33" s="33"/>
      <c r="X33" s="33"/>
      <c r="AD33" s="1"/>
      <c r="AE33" s="39"/>
      <c r="AF33" s="25"/>
      <c r="AG33" s="25"/>
      <c r="AH33" s="25"/>
      <c r="AI33" s="25"/>
      <c r="AJ33" s="25"/>
    </row>
    <row r="34" spans="1:36" ht="15" x14ac:dyDescent="0.25">
      <c r="A34" s="27" t="s">
        <v>722</v>
      </c>
      <c r="C34" s="113"/>
      <c r="D34" s="114"/>
      <c r="E34" s="115"/>
      <c r="F34" s="115"/>
      <c r="G34" s="33"/>
      <c r="H34" s="33"/>
      <c r="I34" s="33"/>
      <c r="J34" s="33"/>
      <c r="K34" s="33"/>
      <c r="L34" s="33"/>
      <c r="M34" s="33"/>
      <c r="N34" s="33"/>
      <c r="O34" s="33"/>
      <c r="P34" s="85" t="str">
        <f>A34</f>
        <v>U13B</v>
      </c>
      <c r="Q34" s="33"/>
      <c r="R34" s="35"/>
      <c r="S34" s="33"/>
      <c r="T34" s="33"/>
      <c r="U34" s="33"/>
      <c r="V34" s="33"/>
      <c r="W34" s="33"/>
      <c r="X34" s="33"/>
      <c r="AD34" s="1"/>
      <c r="AE34" s="39"/>
      <c r="AF34" s="25"/>
      <c r="AG34" s="25"/>
      <c r="AH34" s="25">
        <v>60</v>
      </c>
      <c r="AI34" s="25">
        <v>57</v>
      </c>
      <c r="AJ34" s="25">
        <v>56</v>
      </c>
    </row>
    <row r="35" spans="1:36" x14ac:dyDescent="0.2">
      <c r="A35" s="1">
        <v>1</v>
      </c>
      <c r="B35" s="1" t="s">
        <v>725</v>
      </c>
      <c r="C35" s="99" t="s">
        <v>81</v>
      </c>
      <c r="D35" s="117">
        <v>20</v>
      </c>
      <c r="E35" s="115">
        <v>19</v>
      </c>
      <c r="F35" s="115"/>
      <c r="G35" s="33"/>
      <c r="H35" s="33"/>
      <c r="I35" s="33"/>
      <c r="J35" s="33">
        <f t="shared" ref="J35:J45" si="12">IFERROR(LARGE(D35:I35,1),0)+IF($C$5&gt;=2,IFERROR(LARGE(D35:I35,2),0),0)+IF($C$5&gt;=3,IFERROR(LARGE(D35:I35,3),0),0)+IF($C$5&gt;=4,IFERROR(LARGE(D35:I35,4),0),0)+IF($C$5&gt;=5,IFERROR(LARGE(D35:I35,5),0),0)+IF($C$5&gt;=6,IFERROR(LARGE(D35:I35,6),0),0)</f>
        <v>39</v>
      </c>
      <c r="K35" s="33"/>
      <c r="L35" s="33" t="s">
        <v>776</v>
      </c>
      <c r="M35" s="33">
        <f t="shared" ref="M35:M45" si="13">J35-(ROW(J35)-ROW(J$6))/10000</f>
        <v>38.997100000000003</v>
      </c>
      <c r="N35" s="33">
        <f t="shared" ref="N35:N45" si="14">COUNT(D35:I35)</f>
        <v>2</v>
      </c>
      <c r="O35" s="33">
        <f t="shared" ref="O35:O45" ca="1" si="15">IF(AND(N35=1,OFFSET(C35,0,O$3)&gt;0),"Y",0)</f>
        <v>0</v>
      </c>
      <c r="P35" s="34" t="s">
        <v>722</v>
      </c>
      <c r="Q35" s="108">
        <f t="shared" ref="Q35:Q45" si="16">1-(P35=P34)</f>
        <v>0</v>
      </c>
      <c r="R35" s="35">
        <f t="shared" ref="R35:R45" si="17">M35+S35/1000+T35/10000+U35/100000+V35/1000000+W35/10000000+X35/100000000</f>
        <v>39.019000000000005</v>
      </c>
      <c r="S35" s="117">
        <v>20</v>
      </c>
      <c r="T35" s="115">
        <v>19</v>
      </c>
      <c r="U35" s="115"/>
      <c r="V35" s="33"/>
      <c r="W35" s="33"/>
      <c r="X35" s="33"/>
      <c r="AD35" s="1"/>
      <c r="AE35" s="39"/>
      <c r="AF35" s="25"/>
      <c r="AG35" s="25"/>
      <c r="AH35" s="25"/>
      <c r="AI35" s="25"/>
      <c r="AJ35" s="25"/>
    </row>
    <row r="36" spans="1:36" x14ac:dyDescent="0.2">
      <c r="A36" s="1">
        <v>2</v>
      </c>
      <c r="B36" s="1" t="s">
        <v>726</v>
      </c>
      <c r="C36" s="99" t="s">
        <v>31</v>
      </c>
      <c r="D36" s="117">
        <v>19</v>
      </c>
      <c r="E36" s="115">
        <v>18</v>
      </c>
      <c r="F36" s="115"/>
      <c r="G36" s="33"/>
      <c r="H36" s="33"/>
      <c r="I36" s="33"/>
      <c r="J36" s="33">
        <f t="shared" si="12"/>
        <v>37</v>
      </c>
      <c r="K36" s="33"/>
      <c r="L36" s="33" t="s">
        <v>777</v>
      </c>
      <c r="M36" s="33">
        <f t="shared" si="13"/>
        <v>36.997</v>
      </c>
      <c r="N36" s="33">
        <f t="shared" si="14"/>
        <v>2</v>
      </c>
      <c r="O36" s="33">
        <f t="shared" ca="1" si="15"/>
        <v>0</v>
      </c>
      <c r="P36" s="34" t="s">
        <v>722</v>
      </c>
      <c r="Q36" s="108">
        <f t="shared" si="16"/>
        <v>0</v>
      </c>
      <c r="R36" s="35">
        <f t="shared" si="17"/>
        <v>37.017800000000001</v>
      </c>
      <c r="S36" s="117">
        <v>19</v>
      </c>
      <c r="T36" s="115">
        <v>18</v>
      </c>
      <c r="U36" s="115"/>
      <c r="V36" s="33"/>
      <c r="W36" s="33"/>
      <c r="X36" s="33"/>
      <c r="AD36" s="1"/>
      <c r="AE36" s="39"/>
      <c r="AF36" s="25"/>
      <c r="AG36" s="25"/>
      <c r="AH36" s="25"/>
      <c r="AI36" s="25"/>
      <c r="AJ36" s="25"/>
    </row>
    <row r="37" spans="1:36" x14ac:dyDescent="0.2">
      <c r="A37" s="1">
        <v>3</v>
      </c>
      <c r="B37" s="1" t="s">
        <v>728</v>
      </c>
      <c r="C37" s="99" t="s">
        <v>31</v>
      </c>
      <c r="D37" s="117">
        <v>18</v>
      </c>
      <c r="E37" s="115">
        <v>16</v>
      </c>
      <c r="F37" s="115"/>
      <c r="G37" s="33"/>
      <c r="H37" s="33"/>
      <c r="I37" s="33"/>
      <c r="J37" s="33">
        <f t="shared" si="12"/>
        <v>34</v>
      </c>
      <c r="K37" s="33"/>
      <c r="L37" s="33" t="s">
        <v>778</v>
      </c>
      <c r="M37" s="33">
        <f t="shared" si="13"/>
        <v>33.996899999999997</v>
      </c>
      <c r="N37" s="33">
        <f t="shared" si="14"/>
        <v>2</v>
      </c>
      <c r="O37" s="33">
        <f t="shared" ca="1" si="15"/>
        <v>0</v>
      </c>
      <c r="P37" s="34" t="s">
        <v>722</v>
      </c>
      <c r="Q37" s="108">
        <f t="shared" si="16"/>
        <v>0</v>
      </c>
      <c r="R37" s="35">
        <f t="shared" si="17"/>
        <v>34.016500000000001</v>
      </c>
      <c r="S37" s="117">
        <v>18</v>
      </c>
      <c r="T37" s="115">
        <v>16</v>
      </c>
      <c r="U37" s="115"/>
      <c r="V37" s="33"/>
      <c r="W37" s="33"/>
      <c r="X37" s="33"/>
      <c r="AD37" s="1"/>
      <c r="AE37" s="39"/>
      <c r="AF37" s="25"/>
      <c r="AG37" s="25"/>
      <c r="AH37" s="25"/>
      <c r="AI37" s="25"/>
      <c r="AJ37" s="25"/>
    </row>
    <row r="38" spans="1:36" x14ac:dyDescent="0.2">
      <c r="A38" s="1">
        <v>4</v>
      </c>
      <c r="B38" s="1" t="s">
        <v>729</v>
      </c>
      <c r="C38" s="99" t="s">
        <v>31</v>
      </c>
      <c r="D38" s="117">
        <v>17</v>
      </c>
      <c r="E38" s="115">
        <v>15</v>
      </c>
      <c r="F38" s="115"/>
      <c r="G38" s="33"/>
      <c r="H38" s="33"/>
      <c r="I38" s="33"/>
      <c r="J38" s="33">
        <f t="shared" si="12"/>
        <v>32</v>
      </c>
      <c r="K38" s="33"/>
      <c r="L38" s="33"/>
      <c r="M38" s="33">
        <f t="shared" si="13"/>
        <v>31.9968</v>
      </c>
      <c r="N38" s="33">
        <f t="shared" si="14"/>
        <v>2</v>
      </c>
      <c r="O38" s="33">
        <f t="shared" ca="1" si="15"/>
        <v>0</v>
      </c>
      <c r="P38" s="34" t="s">
        <v>722</v>
      </c>
      <c r="Q38" s="108">
        <f t="shared" si="16"/>
        <v>0</v>
      </c>
      <c r="R38" s="35">
        <f t="shared" si="17"/>
        <v>32.015300000000003</v>
      </c>
      <c r="S38" s="117">
        <v>17</v>
      </c>
      <c r="T38" s="115">
        <v>15</v>
      </c>
      <c r="U38" s="115"/>
      <c r="V38" s="33"/>
      <c r="W38" s="33"/>
      <c r="X38" s="33"/>
      <c r="AD38" s="1"/>
      <c r="AE38" s="39"/>
      <c r="AF38" s="25"/>
      <c r="AG38" s="25"/>
      <c r="AH38" s="25"/>
      <c r="AI38" s="25"/>
      <c r="AJ38" s="25"/>
    </row>
    <row r="39" spans="1:36" x14ac:dyDescent="0.2">
      <c r="A39" s="1">
        <v>5</v>
      </c>
      <c r="B39" s="1" t="s">
        <v>730</v>
      </c>
      <c r="C39" s="99" t="s">
        <v>81</v>
      </c>
      <c r="D39" s="117">
        <v>16</v>
      </c>
      <c r="E39" s="115">
        <v>14</v>
      </c>
      <c r="F39" s="115"/>
      <c r="G39" s="33"/>
      <c r="H39" s="33"/>
      <c r="I39" s="33"/>
      <c r="J39" s="33">
        <f t="shared" si="12"/>
        <v>30</v>
      </c>
      <c r="K39" s="33"/>
      <c r="L39" s="33"/>
      <c r="M39" s="33">
        <f t="shared" si="13"/>
        <v>29.996700000000001</v>
      </c>
      <c r="N39" s="33">
        <f t="shared" si="14"/>
        <v>2</v>
      </c>
      <c r="O39" s="33">
        <f t="shared" ca="1" si="15"/>
        <v>0</v>
      </c>
      <c r="P39" s="34" t="s">
        <v>722</v>
      </c>
      <c r="Q39" s="108">
        <f t="shared" si="16"/>
        <v>0</v>
      </c>
      <c r="R39" s="35">
        <f t="shared" si="17"/>
        <v>30.014099999999999</v>
      </c>
      <c r="S39" s="117">
        <v>16</v>
      </c>
      <c r="T39" s="115">
        <v>14</v>
      </c>
      <c r="U39" s="115"/>
      <c r="V39" s="33"/>
      <c r="W39" s="33"/>
      <c r="X39" s="33"/>
      <c r="AD39" s="1"/>
      <c r="AE39" s="39"/>
      <c r="AF39" s="25"/>
      <c r="AG39" s="25"/>
      <c r="AH39" s="25"/>
      <c r="AI39" s="25"/>
      <c r="AJ39" s="25"/>
    </row>
    <row r="40" spans="1:36" x14ac:dyDescent="0.2">
      <c r="A40" s="1">
        <v>6</v>
      </c>
      <c r="B40" s="1" t="s">
        <v>731</v>
      </c>
      <c r="C40" s="99" t="s">
        <v>81</v>
      </c>
      <c r="D40" s="117">
        <v>15</v>
      </c>
      <c r="E40" s="115">
        <v>13</v>
      </c>
      <c r="F40" s="115"/>
      <c r="G40" s="33"/>
      <c r="H40" s="33"/>
      <c r="I40" s="33"/>
      <c r="J40" s="33">
        <f t="shared" si="12"/>
        <v>28</v>
      </c>
      <c r="K40" s="33"/>
      <c r="L40" s="33"/>
      <c r="M40" s="33">
        <f t="shared" si="13"/>
        <v>27.996600000000001</v>
      </c>
      <c r="N40" s="33">
        <f t="shared" si="14"/>
        <v>2</v>
      </c>
      <c r="O40" s="33">
        <f t="shared" ca="1" si="15"/>
        <v>0</v>
      </c>
      <c r="P40" s="34" t="s">
        <v>722</v>
      </c>
      <c r="Q40" s="108">
        <f t="shared" si="16"/>
        <v>0</v>
      </c>
      <c r="R40" s="35">
        <f t="shared" si="17"/>
        <v>28.012900000000002</v>
      </c>
      <c r="S40" s="117">
        <v>15</v>
      </c>
      <c r="T40" s="115">
        <v>13</v>
      </c>
      <c r="U40" s="115"/>
      <c r="V40" s="33"/>
      <c r="W40" s="33"/>
      <c r="X40" s="33"/>
      <c r="AD40" s="1"/>
      <c r="AE40" s="39"/>
      <c r="AF40" s="25"/>
      <c r="AG40" s="25"/>
      <c r="AH40" s="25"/>
      <c r="AI40" s="25"/>
      <c r="AJ40" s="25"/>
    </row>
    <row r="41" spans="1:36" x14ac:dyDescent="0.2">
      <c r="A41" s="1">
        <v>7</v>
      </c>
      <c r="B41" s="1" t="s">
        <v>732</v>
      </c>
      <c r="C41" s="99" t="s">
        <v>50</v>
      </c>
      <c r="D41" s="117">
        <v>14</v>
      </c>
      <c r="E41" s="115">
        <v>12</v>
      </c>
      <c r="F41" s="115"/>
      <c r="G41" s="33"/>
      <c r="H41" s="33"/>
      <c r="I41" s="33"/>
      <c r="J41" s="33">
        <f t="shared" si="12"/>
        <v>26</v>
      </c>
      <c r="K41" s="33"/>
      <c r="L41" s="33"/>
      <c r="M41" s="33">
        <f t="shared" si="13"/>
        <v>25.996500000000001</v>
      </c>
      <c r="N41" s="33">
        <f t="shared" si="14"/>
        <v>2</v>
      </c>
      <c r="O41" s="33">
        <f t="shared" ca="1" si="15"/>
        <v>0</v>
      </c>
      <c r="P41" s="34" t="s">
        <v>722</v>
      </c>
      <c r="Q41" s="108">
        <f t="shared" si="16"/>
        <v>0</v>
      </c>
      <c r="R41" s="35">
        <f t="shared" si="17"/>
        <v>26.011700000000001</v>
      </c>
      <c r="S41" s="117">
        <v>14</v>
      </c>
      <c r="T41" s="115">
        <v>12</v>
      </c>
      <c r="U41" s="115"/>
      <c r="V41" s="33"/>
      <c r="W41" s="33"/>
      <c r="X41" s="33"/>
      <c r="AD41" s="1"/>
      <c r="AE41" s="39"/>
      <c r="AF41" s="25"/>
      <c r="AG41" s="25"/>
      <c r="AH41" s="25"/>
      <c r="AI41" s="25"/>
      <c r="AJ41" s="25"/>
    </row>
    <row r="42" spans="1:36" x14ac:dyDescent="0.2">
      <c r="A42" s="1">
        <v>8</v>
      </c>
      <c r="B42" s="1" t="s">
        <v>733</v>
      </c>
      <c r="C42" s="99" t="s">
        <v>40</v>
      </c>
      <c r="D42" s="117">
        <v>12</v>
      </c>
      <c r="E42" s="115">
        <v>11</v>
      </c>
      <c r="F42" s="115"/>
      <c r="G42" s="33"/>
      <c r="H42" s="33"/>
      <c r="I42" s="33"/>
      <c r="J42" s="33">
        <f t="shared" si="12"/>
        <v>23</v>
      </c>
      <c r="K42" s="33"/>
      <c r="L42" s="33"/>
      <c r="M42" s="33">
        <f t="shared" si="13"/>
        <v>22.996400000000001</v>
      </c>
      <c r="N42" s="33">
        <f t="shared" si="14"/>
        <v>2</v>
      </c>
      <c r="O42" s="33">
        <f t="shared" ca="1" si="15"/>
        <v>0</v>
      </c>
      <c r="P42" s="34" t="s">
        <v>722</v>
      </c>
      <c r="Q42" s="108">
        <f t="shared" si="16"/>
        <v>0</v>
      </c>
      <c r="R42" s="35">
        <f t="shared" si="17"/>
        <v>23.009500000000003</v>
      </c>
      <c r="S42" s="117">
        <v>12</v>
      </c>
      <c r="T42" s="115">
        <v>11</v>
      </c>
      <c r="U42" s="115"/>
      <c r="V42" s="33"/>
      <c r="W42" s="33"/>
      <c r="X42" s="33"/>
      <c r="AD42" s="1"/>
      <c r="AE42" s="39"/>
      <c r="AF42" s="25"/>
      <c r="AG42" s="25"/>
      <c r="AH42" s="25"/>
      <c r="AI42" s="25"/>
      <c r="AJ42" s="25"/>
    </row>
    <row r="43" spans="1:36" x14ac:dyDescent="0.2">
      <c r="A43" s="1">
        <v>9</v>
      </c>
      <c r="B43" s="1" t="s">
        <v>723</v>
      </c>
      <c r="C43" s="99" t="s">
        <v>708</v>
      </c>
      <c r="D43" s="117"/>
      <c r="E43" s="115">
        <v>20</v>
      </c>
      <c r="F43" s="115"/>
      <c r="G43" s="33"/>
      <c r="H43" s="33"/>
      <c r="I43" s="33"/>
      <c r="J43" s="33">
        <f t="shared" si="12"/>
        <v>20</v>
      </c>
      <c r="K43" s="33"/>
      <c r="L43" s="33"/>
      <c r="M43" s="33">
        <f t="shared" si="13"/>
        <v>19.996300000000002</v>
      </c>
      <c r="N43" s="33">
        <f t="shared" si="14"/>
        <v>1</v>
      </c>
      <c r="O43" s="33" t="str">
        <f t="shared" ca="1" si="15"/>
        <v>Y</v>
      </c>
      <c r="P43" s="34" t="s">
        <v>722</v>
      </c>
      <c r="Q43" s="108">
        <f t="shared" si="16"/>
        <v>0</v>
      </c>
      <c r="R43" s="35">
        <f t="shared" si="17"/>
        <v>19.9983</v>
      </c>
      <c r="S43" s="117"/>
      <c r="T43" s="115">
        <v>20</v>
      </c>
      <c r="U43" s="115"/>
      <c r="V43" s="33"/>
      <c r="W43" s="33"/>
      <c r="X43" s="33"/>
      <c r="AD43" s="1"/>
      <c r="AE43" s="39"/>
      <c r="AF43" s="25"/>
      <c r="AG43" s="25"/>
      <c r="AH43" s="25"/>
      <c r="AI43" s="25"/>
      <c r="AJ43" s="25"/>
    </row>
    <row r="44" spans="1:36" x14ac:dyDescent="0.2">
      <c r="A44" s="1">
        <v>10</v>
      </c>
      <c r="B44" s="1" t="s">
        <v>727</v>
      </c>
      <c r="C44" s="99" t="s">
        <v>81</v>
      </c>
      <c r="D44" s="117"/>
      <c r="E44" s="115">
        <v>17</v>
      </c>
      <c r="F44" s="115"/>
      <c r="G44" s="33"/>
      <c r="H44" s="33"/>
      <c r="I44" s="33"/>
      <c r="J44" s="33">
        <f t="shared" si="12"/>
        <v>17</v>
      </c>
      <c r="K44" s="33"/>
      <c r="L44" s="33"/>
      <c r="M44" s="33">
        <f t="shared" si="13"/>
        <v>16.996200000000002</v>
      </c>
      <c r="N44" s="33">
        <f t="shared" si="14"/>
        <v>1</v>
      </c>
      <c r="O44" s="33" t="str">
        <f t="shared" ca="1" si="15"/>
        <v>Y</v>
      </c>
      <c r="P44" s="34" t="s">
        <v>722</v>
      </c>
      <c r="Q44" s="108">
        <f t="shared" si="16"/>
        <v>0</v>
      </c>
      <c r="R44" s="35">
        <f t="shared" si="17"/>
        <v>16.997900000000001</v>
      </c>
      <c r="S44" s="117"/>
      <c r="T44" s="115">
        <v>17</v>
      </c>
      <c r="U44" s="115"/>
      <c r="V44" s="33"/>
      <c r="W44" s="33"/>
      <c r="X44" s="33"/>
      <c r="AD44" s="1"/>
      <c r="AE44" s="39"/>
      <c r="AF44" s="25"/>
      <c r="AG44" s="25"/>
      <c r="AH44" s="25"/>
      <c r="AI44" s="25"/>
      <c r="AJ44" s="25"/>
    </row>
    <row r="45" spans="1:36" x14ac:dyDescent="0.2">
      <c r="A45" s="1">
        <v>11</v>
      </c>
      <c r="B45" s="1" t="s">
        <v>779</v>
      </c>
      <c r="C45" s="99" t="s">
        <v>40</v>
      </c>
      <c r="D45" s="117">
        <v>13</v>
      </c>
      <c r="E45" s="115"/>
      <c r="F45" s="115"/>
      <c r="G45" s="33"/>
      <c r="H45" s="33"/>
      <c r="I45" s="33"/>
      <c r="J45" s="33">
        <f t="shared" si="12"/>
        <v>13</v>
      </c>
      <c r="K45" s="33"/>
      <c r="L45" s="33"/>
      <c r="M45" s="33">
        <f t="shared" si="13"/>
        <v>12.9961</v>
      </c>
      <c r="N45" s="33">
        <f t="shared" si="14"/>
        <v>1</v>
      </c>
      <c r="O45" s="33">
        <f t="shared" ca="1" si="15"/>
        <v>0</v>
      </c>
      <c r="P45" s="34" t="s">
        <v>722</v>
      </c>
      <c r="Q45" s="108">
        <f t="shared" si="16"/>
        <v>0</v>
      </c>
      <c r="R45" s="35">
        <f t="shared" si="17"/>
        <v>13.0091</v>
      </c>
      <c r="S45" s="117">
        <v>13</v>
      </c>
      <c r="T45" s="115"/>
      <c r="U45" s="115"/>
      <c r="V45" s="33"/>
      <c r="W45" s="33"/>
      <c r="X45" s="33"/>
      <c r="AD45" s="1"/>
      <c r="AE45" s="39"/>
      <c r="AF45" s="25"/>
      <c r="AG45" s="25"/>
      <c r="AH45" s="25"/>
      <c r="AI45" s="25"/>
      <c r="AJ45" s="25"/>
    </row>
    <row r="46" spans="1:36" ht="3" customHeight="1" x14ac:dyDescent="0.25">
      <c r="A46" s="99"/>
      <c r="B46" s="99"/>
      <c r="C46" s="99"/>
      <c r="D46" s="117"/>
      <c r="E46" s="117"/>
      <c r="F46" s="115"/>
      <c r="G46" s="33"/>
      <c r="H46" s="116"/>
      <c r="I46" s="33"/>
      <c r="J46" s="33"/>
      <c r="K46" s="33"/>
      <c r="L46" s="33"/>
      <c r="M46" s="33"/>
      <c r="N46" s="33"/>
      <c r="O46" s="33"/>
      <c r="P46" s="33"/>
      <c r="Q46" s="33"/>
      <c r="R46" s="35"/>
      <c r="S46" s="114"/>
      <c r="T46" s="115"/>
      <c r="U46" s="115"/>
      <c r="V46" s="33"/>
      <c r="W46" s="33"/>
      <c r="X46" s="33"/>
      <c r="AD46" s="1"/>
      <c r="AE46" s="39"/>
      <c r="AF46" s="25"/>
      <c r="AG46" s="25"/>
      <c r="AH46" s="25"/>
      <c r="AI46" s="25"/>
      <c r="AJ46" s="25"/>
    </row>
    <row r="47" spans="1:36" ht="15" x14ac:dyDescent="0.25">
      <c r="C47" s="113"/>
      <c r="D47" s="114"/>
      <c r="E47" s="115"/>
      <c r="F47" s="115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5"/>
      <c r="S47" s="117"/>
      <c r="T47" s="117"/>
      <c r="U47" s="115"/>
      <c r="V47" s="33"/>
      <c r="W47" s="116"/>
      <c r="X47" s="33"/>
      <c r="AD47" s="1"/>
      <c r="AE47" s="39"/>
      <c r="AF47" s="25"/>
      <c r="AG47" s="25"/>
      <c r="AH47" s="25"/>
      <c r="AI47" s="25"/>
      <c r="AJ47" s="25"/>
    </row>
    <row r="48" spans="1:36" ht="15" x14ac:dyDescent="0.25">
      <c r="A48" s="27" t="s">
        <v>734</v>
      </c>
      <c r="C48" s="113"/>
      <c r="D48" s="114"/>
      <c r="E48" s="115"/>
      <c r="F48" s="115"/>
      <c r="G48" s="33"/>
      <c r="H48" s="33"/>
      <c r="I48" s="33"/>
      <c r="J48" s="33"/>
      <c r="K48" s="33"/>
      <c r="L48" s="33"/>
      <c r="M48" s="33"/>
      <c r="N48" s="33"/>
      <c r="O48" s="33"/>
      <c r="P48" s="85" t="str">
        <f>A48</f>
        <v>U13G</v>
      </c>
      <c r="Q48" s="33"/>
      <c r="R48" s="35"/>
      <c r="S48" s="33"/>
      <c r="T48" s="33"/>
      <c r="U48" s="33"/>
      <c r="V48" s="33"/>
      <c r="W48" s="33"/>
      <c r="X48" s="33"/>
      <c r="AD48" s="1"/>
      <c r="AE48" s="39"/>
      <c r="AF48" s="25"/>
      <c r="AG48" s="25"/>
      <c r="AH48" s="25">
        <v>59</v>
      </c>
      <c r="AI48" s="25">
        <v>58</v>
      </c>
      <c r="AJ48" s="25">
        <v>51</v>
      </c>
    </row>
    <row r="49" spans="1:36" x14ac:dyDescent="0.2">
      <c r="A49" s="1">
        <v>1</v>
      </c>
      <c r="B49" s="1" t="s">
        <v>735</v>
      </c>
      <c r="C49" s="99" t="s">
        <v>66</v>
      </c>
      <c r="D49" s="117">
        <v>20</v>
      </c>
      <c r="E49" s="115">
        <v>20</v>
      </c>
      <c r="F49" s="115"/>
      <c r="G49" s="33"/>
      <c r="H49" s="33"/>
      <c r="I49" s="33"/>
      <c r="J49" s="33">
        <f t="shared" ref="J49:J59" si="18">IFERROR(LARGE(D49:I49,1),0)+IF($C$5&gt;=2,IFERROR(LARGE(D49:I49,2),0),0)+IF($C$5&gt;=3,IFERROR(LARGE(D49:I49,3),0),0)+IF($C$5&gt;=4,IFERROR(LARGE(D49:I49,4),0),0)+IF($C$5&gt;=5,IFERROR(LARGE(D49:I49,5),0),0)+IF($C$5&gt;=6,IFERROR(LARGE(D49:I49,6),0),0)</f>
        <v>40</v>
      </c>
      <c r="K49" s="33"/>
      <c r="L49" s="33" t="s">
        <v>780</v>
      </c>
      <c r="M49" s="33">
        <f t="shared" ref="M49:M59" si="19">J49-(ROW(J49)-ROW(J$6))/10000</f>
        <v>39.995699999999999</v>
      </c>
      <c r="N49" s="33">
        <f t="shared" ref="N49:N59" si="20">COUNT(D49:I49)</f>
        <v>2</v>
      </c>
      <c r="O49" s="33">
        <f t="shared" ref="O49:O59" ca="1" si="21">IF(AND(N49=1,OFFSET(C49,0,O$3)&gt;0),"Y",0)</f>
        <v>0</v>
      </c>
      <c r="P49" s="34" t="s">
        <v>734</v>
      </c>
      <c r="Q49" s="108">
        <f t="shared" ref="Q49:Q59" si="22">1-(P49=P48)</f>
        <v>0</v>
      </c>
      <c r="R49" s="35">
        <f t="shared" ref="R49:R59" si="23">M49+S49/1000+T49/10000+U49/100000+V49/1000000+W49/10000000+X49/100000000</f>
        <v>40.017700000000005</v>
      </c>
      <c r="S49" s="117">
        <v>20</v>
      </c>
      <c r="T49" s="115">
        <v>20</v>
      </c>
      <c r="U49" s="115"/>
      <c r="V49" s="33"/>
      <c r="W49" s="33"/>
      <c r="X49" s="33"/>
      <c r="AD49" s="1"/>
      <c r="AE49" s="39"/>
      <c r="AF49" s="25"/>
      <c r="AG49" s="25"/>
      <c r="AH49" s="25"/>
      <c r="AI49" s="25"/>
      <c r="AJ49" s="25"/>
    </row>
    <row r="50" spans="1:36" x14ac:dyDescent="0.2">
      <c r="A50" s="1">
        <v>2</v>
      </c>
      <c r="B50" s="1" t="s">
        <v>736</v>
      </c>
      <c r="C50" s="99" t="s">
        <v>31</v>
      </c>
      <c r="D50" s="117">
        <v>19</v>
      </c>
      <c r="E50" s="115">
        <v>19</v>
      </c>
      <c r="F50" s="115"/>
      <c r="G50" s="33"/>
      <c r="H50" s="33"/>
      <c r="I50" s="33"/>
      <c r="J50" s="33">
        <f t="shared" si="18"/>
        <v>38</v>
      </c>
      <c r="K50" s="33"/>
      <c r="L50" s="33" t="s">
        <v>781</v>
      </c>
      <c r="M50" s="33">
        <f t="shared" si="19"/>
        <v>37.995600000000003</v>
      </c>
      <c r="N50" s="33">
        <f t="shared" si="20"/>
        <v>2</v>
      </c>
      <c r="O50" s="33">
        <f t="shared" ca="1" si="21"/>
        <v>0</v>
      </c>
      <c r="P50" s="34" t="s">
        <v>734</v>
      </c>
      <c r="Q50" s="108">
        <f t="shared" si="22"/>
        <v>0</v>
      </c>
      <c r="R50" s="35">
        <f t="shared" si="23"/>
        <v>38.016500000000001</v>
      </c>
      <c r="S50" s="117">
        <v>19</v>
      </c>
      <c r="T50" s="115">
        <v>19</v>
      </c>
      <c r="U50" s="115"/>
      <c r="V50" s="33"/>
      <c r="W50" s="33"/>
      <c r="X50" s="33"/>
      <c r="AD50" s="1"/>
      <c r="AE50" s="39"/>
      <c r="AF50" s="25"/>
      <c r="AG50" s="25"/>
      <c r="AH50" s="25"/>
      <c r="AI50" s="25"/>
      <c r="AJ50" s="25"/>
    </row>
    <row r="51" spans="1:36" x14ac:dyDescent="0.2">
      <c r="A51" s="1">
        <v>3</v>
      </c>
      <c r="B51" s="1" t="s">
        <v>737</v>
      </c>
      <c r="C51" s="99" t="s">
        <v>31</v>
      </c>
      <c r="D51" s="117">
        <v>18</v>
      </c>
      <c r="E51" s="115">
        <v>18</v>
      </c>
      <c r="F51" s="115"/>
      <c r="G51" s="33"/>
      <c r="H51" s="33"/>
      <c r="I51" s="33"/>
      <c r="J51" s="33">
        <f t="shared" si="18"/>
        <v>36</v>
      </c>
      <c r="K51" s="33"/>
      <c r="L51" s="33" t="s">
        <v>782</v>
      </c>
      <c r="M51" s="33">
        <f t="shared" si="19"/>
        <v>35.9955</v>
      </c>
      <c r="N51" s="33">
        <f t="shared" si="20"/>
        <v>2</v>
      </c>
      <c r="O51" s="33">
        <f t="shared" ca="1" si="21"/>
        <v>0</v>
      </c>
      <c r="P51" s="34" t="s">
        <v>734</v>
      </c>
      <c r="Q51" s="108">
        <f t="shared" si="22"/>
        <v>0</v>
      </c>
      <c r="R51" s="35">
        <f t="shared" si="23"/>
        <v>36.015300000000003</v>
      </c>
      <c r="S51" s="117">
        <v>18</v>
      </c>
      <c r="T51" s="115">
        <v>18</v>
      </c>
      <c r="U51" s="115"/>
      <c r="V51" s="33"/>
      <c r="W51" s="33"/>
      <c r="X51" s="33"/>
      <c r="AD51" s="1"/>
      <c r="AE51" s="39"/>
      <c r="AF51" s="25"/>
      <c r="AG51" s="25"/>
      <c r="AH51" s="25"/>
      <c r="AI51" s="25"/>
      <c r="AJ51" s="25"/>
    </row>
    <row r="52" spans="1:36" x14ac:dyDescent="0.2">
      <c r="A52" s="1">
        <v>5</v>
      </c>
      <c r="B52" s="1" t="s">
        <v>738</v>
      </c>
      <c r="C52" s="99" t="s">
        <v>31</v>
      </c>
      <c r="D52" s="117">
        <v>17</v>
      </c>
      <c r="E52" s="115">
        <v>17</v>
      </c>
      <c r="F52" s="115"/>
      <c r="G52" s="33"/>
      <c r="H52" s="33"/>
      <c r="I52" s="33"/>
      <c r="J52" s="33">
        <f t="shared" si="18"/>
        <v>34</v>
      </c>
      <c r="K52" s="33"/>
      <c r="L52" s="33"/>
      <c r="M52" s="33">
        <f t="shared" si="19"/>
        <v>33.995399999999997</v>
      </c>
      <c r="N52" s="33">
        <f t="shared" si="20"/>
        <v>2</v>
      </c>
      <c r="O52" s="33">
        <f t="shared" ca="1" si="21"/>
        <v>0</v>
      </c>
      <c r="P52" s="34" t="s">
        <v>734</v>
      </c>
      <c r="Q52" s="108">
        <f t="shared" si="22"/>
        <v>0</v>
      </c>
      <c r="R52" s="35">
        <f t="shared" si="23"/>
        <v>34.014099999999999</v>
      </c>
      <c r="S52" s="117">
        <v>17</v>
      </c>
      <c r="T52" s="115">
        <v>17</v>
      </c>
      <c r="U52" s="115"/>
      <c r="V52" s="33"/>
      <c r="W52" s="33"/>
      <c r="X52" s="33"/>
      <c r="AD52" s="1"/>
      <c r="AE52" s="39"/>
      <c r="AF52" s="25"/>
      <c r="AG52" s="25"/>
      <c r="AH52" s="25"/>
      <c r="AI52" s="25"/>
      <c r="AJ52" s="25"/>
    </row>
    <row r="53" spans="1:36" x14ac:dyDescent="0.2">
      <c r="A53" s="1">
        <v>6</v>
      </c>
      <c r="B53" s="1" t="s">
        <v>740</v>
      </c>
      <c r="C53" s="99" t="s">
        <v>81</v>
      </c>
      <c r="D53" s="117">
        <v>15</v>
      </c>
      <c r="E53" s="115">
        <v>15</v>
      </c>
      <c r="F53" s="115"/>
      <c r="G53" s="33"/>
      <c r="H53" s="33"/>
      <c r="I53" s="33"/>
      <c r="J53" s="33">
        <f t="shared" si="18"/>
        <v>30</v>
      </c>
      <c r="K53" s="33"/>
      <c r="L53" s="33"/>
      <c r="M53" s="33">
        <f t="shared" si="19"/>
        <v>29.9953</v>
      </c>
      <c r="N53" s="33">
        <f t="shared" si="20"/>
        <v>2</v>
      </c>
      <c r="O53" s="33">
        <f t="shared" ca="1" si="21"/>
        <v>0</v>
      </c>
      <c r="P53" s="34" t="s">
        <v>734</v>
      </c>
      <c r="Q53" s="108">
        <f t="shared" si="22"/>
        <v>0</v>
      </c>
      <c r="R53" s="35">
        <f t="shared" si="23"/>
        <v>30.011800000000001</v>
      </c>
      <c r="S53" s="117">
        <v>15</v>
      </c>
      <c r="T53" s="115">
        <v>15</v>
      </c>
      <c r="U53" s="115"/>
      <c r="V53" s="33"/>
      <c r="W53" s="33"/>
      <c r="X53" s="33"/>
      <c r="AD53" s="1"/>
      <c r="AE53" s="39"/>
      <c r="AF53" s="25"/>
      <c r="AG53" s="25"/>
      <c r="AH53" s="25"/>
      <c r="AI53" s="25"/>
      <c r="AJ53" s="25"/>
    </row>
    <row r="54" spans="1:36" x14ac:dyDescent="0.2">
      <c r="A54" s="1">
        <v>7</v>
      </c>
      <c r="B54" s="1" t="s">
        <v>739</v>
      </c>
      <c r="C54" s="99" t="s">
        <v>31</v>
      </c>
      <c r="D54" s="117">
        <v>11</v>
      </c>
      <c r="E54" s="115">
        <v>16</v>
      </c>
      <c r="F54" s="115"/>
      <c r="G54" s="33"/>
      <c r="H54" s="33"/>
      <c r="I54" s="33"/>
      <c r="J54" s="33">
        <f t="shared" si="18"/>
        <v>27</v>
      </c>
      <c r="K54" s="33"/>
      <c r="L54" s="33"/>
      <c r="M54" s="33">
        <f t="shared" si="19"/>
        <v>26.995200000000001</v>
      </c>
      <c r="N54" s="33">
        <f t="shared" si="20"/>
        <v>2</v>
      </c>
      <c r="O54" s="33">
        <f t="shared" ca="1" si="21"/>
        <v>0</v>
      </c>
      <c r="P54" s="34" t="s">
        <v>734</v>
      </c>
      <c r="Q54" s="108">
        <f t="shared" si="22"/>
        <v>0</v>
      </c>
      <c r="R54" s="35">
        <f t="shared" si="23"/>
        <v>27.0078</v>
      </c>
      <c r="S54" s="117">
        <v>11</v>
      </c>
      <c r="T54" s="115">
        <v>16</v>
      </c>
      <c r="U54" s="115"/>
      <c r="V54" s="33"/>
      <c r="W54" s="33"/>
      <c r="X54" s="33"/>
      <c r="AD54" s="1"/>
      <c r="AE54" s="39"/>
      <c r="AF54" s="25"/>
      <c r="AG54" s="25"/>
      <c r="AH54" s="25"/>
      <c r="AI54" s="25"/>
      <c r="AJ54" s="25"/>
    </row>
    <row r="55" spans="1:36" x14ac:dyDescent="0.2">
      <c r="A55" s="1">
        <v>8</v>
      </c>
      <c r="B55" s="1" t="s">
        <v>783</v>
      </c>
      <c r="C55" s="99" t="s">
        <v>66</v>
      </c>
      <c r="D55" s="117">
        <v>16</v>
      </c>
      <c r="E55" s="115"/>
      <c r="F55" s="115"/>
      <c r="G55" s="33"/>
      <c r="H55" s="33"/>
      <c r="I55" s="33"/>
      <c r="J55" s="33">
        <f t="shared" si="18"/>
        <v>16</v>
      </c>
      <c r="K55" s="33"/>
      <c r="L55" s="33"/>
      <c r="M55" s="33">
        <f t="shared" si="19"/>
        <v>15.995100000000001</v>
      </c>
      <c r="N55" s="33">
        <f t="shared" si="20"/>
        <v>1</v>
      </c>
      <c r="O55" s="33">
        <f t="shared" ca="1" si="21"/>
        <v>0</v>
      </c>
      <c r="P55" s="34" t="s">
        <v>734</v>
      </c>
      <c r="Q55" s="108">
        <f t="shared" si="22"/>
        <v>0</v>
      </c>
      <c r="R55" s="35">
        <f t="shared" si="23"/>
        <v>16.011099999999999</v>
      </c>
      <c r="S55" s="117">
        <v>16</v>
      </c>
      <c r="T55" s="115"/>
      <c r="U55" s="115"/>
      <c r="V55" s="33"/>
      <c r="W55" s="33"/>
      <c r="X55" s="33"/>
      <c r="AD55" s="1"/>
      <c r="AE55" s="39"/>
      <c r="AF55" s="25"/>
      <c r="AG55" s="25"/>
      <c r="AH55" s="25"/>
      <c r="AI55" s="25"/>
      <c r="AJ55" s="25"/>
    </row>
    <row r="56" spans="1:36" x14ac:dyDescent="0.2">
      <c r="A56" s="1">
        <v>9</v>
      </c>
      <c r="B56" s="1" t="s">
        <v>784</v>
      </c>
      <c r="C56" s="99" t="s">
        <v>31</v>
      </c>
      <c r="D56" s="117">
        <v>14</v>
      </c>
      <c r="E56" s="115"/>
      <c r="F56" s="115"/>
      <c r="G56" s="33"/>
      <c r="H56" s="33"/>
      <c r="I56" s="33"/>
      <c r="J56" s="33">
        <f t="shared" si="18"/>
        <v>14</v>
      </c>
      <c r="K56" s="33"/>
      <c r="L56" s="33"/>
      <c r="M56" s="33">
        <f t="shared" si="19"/>
        <v>13.994999999999999</v>
      </c>
      <c r="N56" s="33">
        <f t="shared" si="20"/>
        <v>1</v>
      </c>
      <c r="O56" s="33">
        <f t="shared" ca="1" si="21"/>
        <v>0</v>
      </c>
      <c r="P56" s="34" t="s">
        <v>734</v>
      </c>
      <c r="Q56" s="108">
        <f t="shared" si="22"/>
        <v>0</v>
      </c>
      <c r="R56" s="35">
        <f t="shared" si="23"/>
        <v>14.008999999999999</v>
      </c>
      <c r="S56" s="117">
        <v>14</v>
      </c>
      <c r="T56" s="115"/>
      <c r="U56" s="115"/>
      <c r="V56" s="33"/>
      <c r="W56" s="33"/>
      <c r="X56" s="33"/>
      <c r="AD56" s="1"/>
      <c r="AE56" s="39"/>
      <c r="AF56" s="25"/>
      <c r="AG56" s="25"/>
      <c r="AH56" s="25"/>
      <c r="AI56" s="25"/>
      <c r="AJ56" s="25"/>
    </row>
    <row r="57" spans="1:36" x14ac:dyDescent="0.2">
      <c r="A57" s="1">
        <v>10</v>
      </c>
      <c r="B57" s="1" t="s">
        <v>785</v>
      </c>
      <c r="C57" s="99" t="s">
        <v>81</v>
      </c>
      <c r="D57" s="117">
        <v>13</v>
      </c>
      <c r="E57" s="115"/>
      <c r="F57" s="115"/>
      <c r="G57" s="33"/>
      <c r="H57" s="33"/>
      <c r="I57" s="33"/>
      <c r="J57" s="33">
        <f t="shared" si="18"/>
        <v>13</v>
      </c>
      <c r="K57" s="33"/>
      <c r="L57" s="33"/>
      <c r="M57" s="33">
        <f t="shared" si="19"/>
        <v>12.994899999999999</v>
      </c>
      <c r="N57" s="33">
        <f t="shared" si="20"/>
        <v>1</v>
      </c>
      <c r="O57" s="33">
        <f t="shared" ca="1" si="21"/>
        <v>0</v>
      </c>
      <c r="P57" s="34" t="s">
        <v>734</v>
      </c>
      <c r="Q57" s="108">
        <f t="shared" si="22"/>
        <v>0</v>
      </c>
      <c r="R57" s="35">
        <f t="shared" si="23"/>
        <v>13.007899999999999</v>
      </c>
      <c r="S57" s="117">
        <v>13</v>
      </c>
      <c r="T57" s="115"/>
      <c r="U57" s="115"/>
      <c r="V57" s="33"/>
      <c r="W57" s="33"/>
      <c r="X57" s="33"/>
      <c r="AD57" s="1"/>
      <c r="AE57" s="39"/>
      <c r="AF57" s="25"/>
      <c r="AG57" s="25"/>
      <c r="AH57" s="25"/>
      <c r="AI57" s="25"/>
      <c r="AJ57" s="25"/>
    </row>
    <row r="58" spans="1:36" x14ac:dyDescent="0.2">
      <c r="A58" s="1">
        <v>11</v>
      </c>
      <c r="B58" s="1" t="s">
        <v>786</v>
      </c>
      <c r="C58" s="99" t="s">
        <v>31</v>
      </c>
      <c r="D58" s="117">
        <v>11</v>
      </c>
      <c r="E58" s="115"/>
      <c r="F58" s="115"/>
      <c r="G58" s="33"/>
      <c r="H58" s="33"/>
      <c r="I58" s="33"/>
      <c r="J58" s="33">
        <f t="shared" si="18"/>
        <v>11</v>
      </c>
      <c r="K58" s="33"/>
      <c r="L58" s="33"/>
      <c r="M58" s="33">
        <f t="shared" si="19"/>
        <v>10.9948</v>
      </c>
      <c r="N58" s="33">
        <f t="shared" si="20"/>
        <v>1</v>
      </c>
      <c r="O58" s="33">
        <f t="shared" ca="1" si="21"/>
        <v>0</v>
      </c>
      <c r="P58" s="34" t="s">
        <v>734</v>
      </c>
      <c r="Q58" s="108">
        <f t="shared" si="22"/>
        <v>0</v>
      </c>
      <c r="R58" s="35">
        <f t="shared" si="23"/>
        <v>11.005799999999999</v>
      </c>
      <c r="S58" s="117">
        <v>11</v>
      </c>
      <c r="T58" s="115"/>
      <c r="U58" s="115"/>
      <c r="V58" s="33"/>
      <c r="W58" s="33"/>
      <c r="X58" s="33"/>
      <c r="AD58" s="1"/>
      <c r="AE58" s="39"/>
      <c r="AF58" s="25"/>
      <c r="AG58" s="25"/>
      <c r="AH58" s="25"/>
      <c r="AI58" s="25"/>
      <c r="AJ58" s="25"/>
    </row>
    <row r="59" spans="1:36" x14ac:dyDescent="0.2">
      <c r="A59" s="1">
        <v>12</v>
      </c>
      <c r="B59" s="1" t="s">
        <v>787</v>
      </c>
      <c r="C59" s="99" t="s">
        <v>40</v>
      </c>
      <c r="D59" s="117">
        <v>10</v>
      </c>
      <c r="E59" s="115"/>
      <c r="F59" s="115"/>
      <c r="G59" s="33"/>
      <c r="H59" s="33"/>
      <c r="I59" s="33"/>
      <c r="J59" s="33">
        <f t="shared" si="18"/>
        <v>10</v>
      </c>
      <c r="K59" s="33"/>
      <c r="L59" s="33"/>
      <c r="M59" s="33">
        <f t="shared" si="19"/>
        <v>9.9946999999999999</v>
      </c>
      <c r="N59" s="33">
        <f t="shared" si="20"/>
        <v>1</v>
      </c>
      <c r="O59" s="33">
        <f t="shared" ca="1" si="21"/>
        <v>0</v>
      </c>
      <c r="P59" s="34" t="s">
        <v>734</v>
      </c>
      <c r="Q59" s="108">
        <f t="shared" si="22"/>
        <v>0</v>
      </c>
      <c r="R59" s="35">
        <f t="shared" si="23"/>
        <v>10.0047</v>
      </c>
      <c r="S59" s="117">
        <v>10</v>
      </c>
      <c r="T59" s="115"/>
      <c r="U59" s="115"/>
      <c r="V59" s="33"/>
      <c r="W59" s="33"/>
      <c r="X59" s="33"/>
      <c r="AD59" s="1"/>
      <c r="AE59" s="39"/>
      <c r="AF59" s="25"/>
      <c r="AG59" s="25"/>
      <c r="AH59" s="25"/>
      <c r="AI59" s="25"/>
      <c r="AJ59" s="25"/>
    </row>
    <row r="60" spans="1:36" ht="3" customHeight="1" x14ac:dyDescent="0.25">
      <c r="A60" s="99"/>
      <c r="B60" s="99"/>
      <c r="C60" s="99"/>
      <c r="D60" s="117"/>
      <c r="E60" s="117"/>
      <c r="F60" s="115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5"/>
      <c r="S60" s="114"/>
      <c r="T60" s="115"/>
      <c r="U60" s="115"/>
      <c r="V60" s="33"/>
      <c r="W60" s="33"/>
      <c r="X60" s="33"/>
      <c r="AD60" s="1"/>
      <c r="AE60" s="39"/>
      <c r="AF60" s="25"/>
      <c r="AG60" s="25"/>
      <c r="AH60" s="25"/>
      <c r="AI60" s="25"/>
      <c r="AJ60" s="25"/>
    </row>
    <row r="61" spans="1:36" ht="15" x14ac:dyDescent="0.25">
      <c r="C61" s="113"/>
      <c r="D61" s="114"/>
      <c r="E61" s="115"/>
      <c r="F61" s="115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5"/>
      <c r="S61" s="117"/>
      <c r="T61" s="117"/>
      <c r="U61" s="115"/>
      <c r="V61" s="33"/>
      <c r="W61" s="33"/>
      <c r="X61" s="33"/>
      <c r="AD61" s="1"/>
      <c r="AE61" s="39"/>
      <c r="AF61" s="25"/>
      <c r="AG61" s="25"/>
      <c r="AH61" s="25"/>
      <c r="AI61" s="25"/>
      <c r="AJ61" s="25"/>
    </row>
    <row r="62" spans="1:36" ht="15" x14ac:dyDescent="0.25">
      <c r="A62" s="27" t="s">
        <v>741</v>
      </c>
      <c r="C62" s="113"/>
      <c r="D62" s="114"/>
      <c r="E62" s="115"/>
      <c r="F62" s="115"/>
      <c r="G62" s="33"/>
      <c r="H62" s="33"/>
      <c r="I62" s="33"/>
      <c r="J62" s="33"/>
      <c r="K62" s="33"/>
      <c r="L62" s="33"/>
      <c r="M62" s="33"/>
      <c r="N62" s="33"/>
      <c r="O62" s="33"/>
      <c r="P62" s="85" t="str">
        <f>A62</f>
        <v>U15B</v>
      </c>
      <c r="Q62" s="33"/>
      <c r="R62" s="35"/>
      <c r="S62" s="33"/>
      <c r="T62" s="33"/>
      <c r="U62" s="33"/>
      <c r="V62" s="33"/>
      <c r="W62" s="33"/>
      <c r="X62" s="33"/>
      <c r="AD62" s="1"/>
      <c r="AE62" s="39"/>
      <c r="AF62" s="25"/>
      <c r="AG62" s="25"/>
      <c r="AH62" s="25">
        <v>45</v>
      </c>
      <c r="AI62" s="25">
        <v>37</v>
      </c>
      <c r="AJ62" s="25">
        <v>36</v>
      </c>
    </row>
    <row r="63" spans="1:36" x14ac:dyDescent="0.2">
      <c r="A63" s="1">
        <v>1</v>
      </c>
      <c r="B63" s="1" t="s">
        <v>743</v>
      </c>
      <c r="C63" s="99" t="s">
        <v>28</v>
      </c>
      <c r="D63" s="117">
        <v>15</v>
      </c>
      <c r="E63" s="115">
        <v>14</v>
      </c>
      <c r="F63" s="115"/>
      <c r="G63" s="33"/>
      <c r="H63" s="33"/>
      <c r="I63" s="33"/>
      <c r="J63" s="33">
        <f t="shared" ref="J63:J70" si="24">IFERROR(LARGE(D63:I63,1),0)+IF($C$5&gt;=2,IFERROR(LARGE(D63:I63,2),0),0)+IF($C$5&gt;=3,IFERROR(LARGE(D63:I63,3),0),0)+IF($C$5&gt;=4,IFERROR(LARGE(D63:I63,4),0),0)+IF($C$5&gt;=5,IFERROR(LARGE(D63:I63,5),0),0)+IF($C$5&gt;=6,IFERROR(LARGE(D63:I63,6),0),0)</f>
        <v>29</v>
      </c>
      <c r="K63" s="33"/>
      <c r="L63" s="33" t="s">
        <v>788</v>
      </c>
      <c r="M63" s="33">
        <f t="shared" ref="M63:M70" si="25">J63-(ROW(J63)-ROW(J$6))/10000</f>
        <v>28.994299999999999</v>
      </c>
      <c r="N63" s="33">
        <f t="shared" ref="N63:N70" si="26">COUNT(D63:I63)</f>
        <v>2</v>
      </c>
      <c r="O63" s="33">
        <f t="shared" ref="O63:O70" ca="1" si="27">IF(AND(N63=1,OFFSET(C63,0,O$3)&gt;0),"Y",0)</f>
        <v>0</v>
      </c>
      <c r="P63" s="34" t="s">
        <v>741</v>
      </c>
      <c r="Q63" s="108">
        <f t="shared" ref="Q63:Q70" si="28">1-(P63=P62)</f>
        <v>0</v>
      </c>
      <c r="R63" s="35">
        <f t="shared" ref="R63:R70" si="29">M63+S63/1000+T63/10000+U63/100000+V63/1000000+W63/10000000+X63/100000000</f>
        <v>29.0107</v>
      </c>
      <c r="S63" s="117">
        <v>15</v>
      </c>
      <c r="T63" s="115">
        <v>14</v>
      </c>
      <c r="U63" s="115"/>
      <c r="V63" s="33"/>
      <c r="W63" s="33"/>
      <c r="X63" s="33"/>
      <c r="AD63" s="1"/>
      <c r="AE63" s="39"/>
      <c r="AF63" s="25"/>
      <c r="AG63" s="25"/>
      <c r="AH63" s="25"/>
      <c r="AI63" s="25"/>
      <c r="AJ63" s="25"/>
    </row>
    <row r="64" spans="1:36" x14ac:dyDescent="0.2">
      <c r="A64" s="1">
        <v>2</v>
      </c>
      <c r="B64" s="1" t="s">
        <v>746</v>
      </c>
      <c r="C64" s="99" t="s">
        <v>50</v>
      </c>
      <c r="D64" s="117">
        <v>13</v>
      </c>
      <c r="E64" s="115">
        <v>11</v>
      </c>
      <c r="F64" s="115"/>
      <c r="G64" s="33"/>
      <c r="H64" s="33"/>
      <c r="I64" s="33"/>
      <c r="J64" s="33">
        <f t="shared" si="24"/>
        <v>24</v>
      </c>
      <c r="K64" s="33"/>
      <c r="L64" s="33" t="s">
        <v>789</v>
      </c>
      <c r="M64" s="33">
        <f t="shared" si="25"/>
        <v>23.994199999999999</v>
      </c>
      <c r="N64" s="33">
        <f t="shared" si="26"/>
        <v>2</v>
      </c>
      <c r="O64" s="33">
        <f t="shared" ca="1" si="27"/>
        <v>0</v>
      </c>
      <c r="P64" s="34" t="s">
        <v>741</v>
      </c>
      <c r="Q64" s="108">
        <f t="shared" si="28"/>
        <v>0</v>
      </c>
      <c r="R64" s="35">
        <f t="shared" si="29"/>
        <v>24.008300000000002</v>
      </c>
      <c r="S64" s="117">
        <v>13</v>
      </c>
      <c r="T64" s="115">
        <v>11</v>
      </c>
      <c r="U64" s="115"/>
      <c r="V64" s="33"/>
      <c r="W64" s="33"/>
      <c r="X64" s="33"/>
      <c r="AD64" s="1"/>
      <c r="AE64" s="39"/>
      <c r="AF64" s="25"/>
      <c r="AG64" s="25"/>
      <c r="AH64" s="25"/>
      <c r="AI64" s="25"/>
      <c r="AJ64" s="25"/>
    </row>
    <row r="65" spans="1:36" x14ac:dyDescent="0.2">
      <c r="A65" s="1">
        <v>3</v>
      </c>
      <c r="B65" s="1" t="s">
        <v>742</v>
      </c>
      <c r="C65" s="99" t="s">
        <v>71</v>
      </c>
      <c r="D65" s="117"/>
      <c r="E65" s="115">
        <v>15</v>
      </c>
      <c r="F65" s="115"/>
      <c r="G65" s="33"/>
      <c r="H65" s="33"/>
      <c r="I65" s="33"/>
      <c r="J65" s="33">
        <f t="shared" si="24"/>
        <v>15</v>
      </c>
      <c r="K65" s="33"/>
      <c r="L65" s="33" t="s">
        <v>790</v>
      </c>
      <c r="M65" s="33">
        <f t="shared" si="25"/>
        <v>14.9941</v>
      </c>
      <c r="N65" s="33">
        <f t="shared" si="26"/>
        <v>1</v>
      </c>
      <c r="O65" s="33" t="str">
        <f t="shared" ca="1" si="27"/>
        <v>Y</v>
      </c>
      <c r="P65" s="34" t="s">
        <v>741</v>
      </c>
      <c r="Q65" s="108">
        <f t="shared" si="28"/>
        <v>0</v>
      </c>
      <c r="R65" s="35">
        <f t="shared" si="29"/>
        <v>14.9956</v>
      </c>
      <c r="S65" s="117"/>
      <c r="T65" s="115">
        <v>15</v>
      </c>
      <c r="U65" s="115"/>
      <c r="V65" s="33"/>
      <c r="W65" s="33"/>
      <c r="X65" s="33"/>
      <c r="AD65" s="1"/>
      <c r="AE65" s="39"/>
      <c r="AF65" s="25"/>
      <c r="AG65" s="25"/>
      <c r="AH65" s="25"/>
      <c r="AI65" s="25"/>
      <c r="AJ65" s="25"/>
    </row>
    <row r="66" spans="1:36" x14ac:dyDescent="0.2">
      <c r="A66" s="1">
        <v>4</v>
      </c>
      <c r="B66" s="1" t="s">
        <v>791</v>
      </c>
      <c r="C66" s="99" t="s">
        <v>81</v>
      </c>
      <c r="D66" s="117">
        <v>14</v>
      </c>
      <c r="E66" s="115"/>
      <c r="F66" s="115"/>
      <c r="G66" s="33"/>
      <c r="H66" s="33"/>
      <c r="I66" s="33"/>
      <c r="J66" s="33">
        <f t="shared" si="24"/>
        <v>14</v>
      </c>
      <c r="K66" s="33"/>
      <c r="L66" s="33"/>
      <c r="M66" s="33">
        <f t="shared" si="25"/>
        <v>13.994</v>
      </c>
      <c r="N66" s="33">
        <f t="shared" si="26"/>
        <v>1</v>
      </c>
      <c r="O66" s="33">
        <f t="shared" ca="1" si="27"/>
        <v>0</v>
      </c>
      <c r="P66" s="34" t="s">
        <v>741</v>
      </c>
      <c r="Q66" s="108">
        <f t="shared" si="28"/>
        <v>0</v>
      </c>
      <c r="R66" s="35">
        <f t="shared" si="29"/>
        <v>14.007999999999999</v>
      </c>
      <c r="S66" s="117">
        <v>14</v>
      </c>
      <c r="T66" s="115"/>
      <c r="U66" s="115"/>
      <c r="V66" s="33"/>
      <c r="W66" s="33"/>
      <c r="X66" s="33"/>
      <c r="AD66" s="1"/>
      <c r="AE66" s="39"/>
      <c r="AF66" s="25"/>
      <c r="AG66" s="25"/>
      <c r="AH66" s="25"/>
      <c r="AI66" s="25"/>
      <c r="AJ66" s="25"/>
    </row>
    <row r="67" spans="1:36" x14ac:dyDescent="0.2">
      <c r="A67" s="1">
        <v>5</v>
      </c>
      <c r="B67" s="1" t="s">
        <v>744</v>
      </c>
      <c r="C67" s="99" t="s">
        <v>81</v>
      </c>
      <c r="D67" s="117"/>
      <c r="E67" s="115">
        <v>13</v>
      </c>
      <c r="F67" s="115"/>
      <c r="G67" s="33"/>
      <c r="H67" s="33"/>
      <c r="I67" s="33"/>
      <c r="J67" s="33">
        <f t="shared" si="24"/>
        <v>13</v>
      </c>
      <c r="K67" s="33"/>
      <c r="L67" s="33"/>
      <c r="M67" s="33">
        <f t="shared" si="25"/>
        <v>12.9939</v>
      </c>
      <c r="N67" s="33">
        <f t="shared" si="26"/>
        <v>1</v>
      </c>
      <c r="O67" s="33" t="str">
        <f t="shared" ca="1" si="27"/>
        <v>Y</v>
      </c>
      <c r="P67" s="34" t="s">
        <v>741</v>
      </c>
      <c r="Q67" s="108">
        <f t="shared" si="28"/>
        <v>0</v>
      </c>
      <c r="R67" s="35">
        <f t="shared" si="29"/>
        <v>12.995200000000001</v>
      </c>
      <c r="S67" s="117"/>
      <c r="T67" s="115">
        <v>13</v>
      </c>
      <c r="U67" s="115"/>
      <c r="V67" s="33"/>
      <c r="W67" s="33"/>
      <c r="X67" s="33"/>
      <c r="AD67" s="1"/>
      <c r="AE67" s="39"/>
      <c r="AF67" s="25"/>
      <c r="AG67" s="25"/>
      <c r="AH67" s="25"/>
      <c r="AI67" s="25"/>
      <c r="AJ67" s="25"/>
    </row>
    <row r="68" spans="1:36" x14ac:dyDescent="0.2">
      <c r="A68" s="1">
        <v>6</v>
      </c>
      <c r="B68" s="1" t="s">
        <v>792</v>
      </c>
      <c r="C68" s="99" t="s">
        <v>46</v>
      </c>
      <c r="D68" s="117">
        <v>12</v>
      </c>
      <c r="E68" s="115"/>
      <c r="F68" s="115"/>
      <c r="G68" s="33"/>
      <c r="H68" s="33"/>
      <c r="I68" s="33"/>
      <c r="J68" s="33">
        <f t="shared" si="24"/>
        <v>12</v>
      </c>
      <c r="K68" s="33"/>
      <c r="L68" s="33"/>
      <c r="M68" s="33">
        <f t="shared" si="25"/>
        <v>11.9938</v>
      </c>
      <c r="N68" s="33">
        <f t="shared" si="26"/>
        <v>1</v>
      </c>
      <c r="O68" s="33">
        <f t="shared" ca="1" si="27"/>
        <v>0</v>
      </c>
      <c r="P68" s="34" t="s">
        <v>741</v>
      </c>
      <c r="Q68" s="108">
        <f t="shared" si="28"/>
        <v>0</v>
      </c>
      <c r="R68" s="35">
        <f t="shared" si="29"/>
        <v>12.005800000000001</v>
      </c>
      <c r="S68" s="117">
        <v>12</v>
      </c>
      <c r="T68" s="115"/>
      <c r="U68" s="115"/>
      <c r="V68" s="33"/>
      <c r="W68" s="33"/>
      <c r="X68" s="33"/>
      <c r="AD68" s="1"/>
      <c r="AE68" s="39"/>
      <c r="AF68" s="25"/>
      <c r="AG68" s="25"/>
      <c r="AH68" s="25"/>
      <c r="AI68" s="25"/>
      <c r="AJ68" s="25"/>
    </row>
    <row r="69" spans="1:36" x14ac:dyDescent="0.2">
      <c r="A69" s="1">
        <v>7</v>
      </c>
      <c r="B69" s="1" t="s">
        <v>745</v>
      </c>
      <c r="C69" s="99" t="s">
        <v>24</v>
      </c>
      <c r="D69" s="117"/>
      <c r="E69" s="115">
        <v>12</v>
      </c>
      <c r="F69" s="115"/>
      <c r="G69" s="33"/>
      <c r="H69" s="33"/>
      <c r="I69" s="33"/>
      <c r="J69" s="33">
        <f t="shared" si="24"/>
        <v>12</v>
      </c>
      <c r="K69" s="33"/>
      <c r="L69" s="33"/>
      <c r="M69" s="33">
        <f t="shared" si="25"/>
        <v>11.9937</v>
      </c>
      <c r="N69" s="33">
        <f t="shared" si="26"/>
        <v>1</v>
      </c>
      <c r="O69" s="33" t="str">
        <f t="shared" ca="1" si="27"/>
        <v>Y</v>
      </c>
      <c r="P69" s="34" t="s">
        <v>741</v>
      </c>
      <c r="Q69" s="108">
        <f t="shared" si="28"/>
        <v>0</v>
      </c>
      <c r="R69" s="35">
        <f t="shared" si="29"/>
        <v>11.994900000000001</v>
      </c>
      <c r="S69" s="117"/>
      <c r="T69" s="115">
        <v>12</v>
      </c>
      <c r="U69" s="115"/>
      <c r="V69" s="33"/>
      <c r="W69" s="33"/>
      <c r="X69" s="33"/>
      <c r="AD69" s="1"/>
      <c r="AE69" s="39"/>
      <c r="AF69" s="25"/>
      <c r="AG69" s="25"/>
      <c r="AH69" s="25"/>
      <c r="AI69" s="25"/>
      <c r="AJ69" s="25"/>
    </row>
    <row r="70" spans="1:36" x14ac:dyDescent="0.2">
      <c r="A70" s="1">
        <v>8</v>
      </c>
      <c r="B70" s="1" t="s">
        <v>793</v>
      </c>
      <c r="C70" s="99" t="s">
        <v>40</v>
      </c>
      <c r="D70" s="117">
        <v>11</v>
      </c>
      <c r="E70" s="115"/>
      <c r="F70" s="115"/>
      <c r="G70" s="33"/>
      <c r="H70" s="33"/>
      <c r="I70" s="33"/>
      <c r="J70" s="33">
        <f t="shared" si="24"/>
        <v>11</v>
      </c>
      <c r="K70" s="33"/>
      <c r="L70" s="33"/>
      <c r="M70" s="33">
        <f t="shared" si="25"/>
        <v>10.993600000000001</v>
      </c>
      <c r="N70" s="33">
        <f t="shared" si="26"/>
        <v>1</v>
      </c>
      <c r="O70" s="33">
        <f t="shared" ca="1" si="27"/>
        <v>0</v>
      </c>
      <c r="P70" s="34" t="s">
        <v>741</v>
      </c>
      <c r="Q70" s="108">
        <f t="shared" si="28"/>
        <v>0</v>
      </c>
      <c r="R70" s="35">
        <f t="shared" si="29"/>
        <v>11.0046</v>
      </c>
      <c r="S70" s="117">
        <v>11</v>
      </c>
      <c r="T70" s="115"/>
      <c r="U70" s="115"/>
      <c r="V70" s="33"/>
      <c r="W70" s="33"/>
      <c r="X70" s="33"/>
      <c r="AD70" s="1"/>
      <c r="AE70" s="39"/>
      <c r="AF70" s="25"/>
      <c r="AG70" s="25"/>
      <c r="AH70" s="25"/>
      <c r="AI70" s="25"/>
      <c r="AJ70" s="25"/>
    </row>
    <row r="71" spans="1:36" ht="3" customHeight="1" x14ac:dyDescent="0.25">
      <c r="A71" s="99"/>
      <c r="B71" s="99"/>
      <c r="C71" s="99"/>
      <c r="D71" s="117"/>
      <c r="E71" s="117"/>
      <c r="F71" s="115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5"/>
      <c r="S71" s="114"/>
      <c r="T71" s="115"/>
      <c r="U71" s="115"/>
      <c r="V71" s="33"/>
      <c r="W71" s="33"/>
      <c r="X71" s="33"/>
      <c r="AD71" s="1"/>
      <c r="AE71" s="39"/>
      <c r="AF71" s="25"/>
      <c r="AG71" s="25"/>
      <c r="AH71" s="25"/>
      <c r="AI71" s="25"/>
      <c r="AJ71" s="25"/>
    </row>
    <row r="72" spans="1:36" ht="15" x14ac:dyDescent="0.25">
      <c r="C72" s="113"/>
      <c r="D72" s="114"/>
      <c r="E72" s="115"/>
      <c r="F72" s="115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5"/>
      <c r="S72" s="117"/>
      <c r="T72" s="117"/>
      <c r="U72" s="115"/>
      <c r="V72" s="33"/>
      <c r="W72" s="33"/>
      <c r="X72" s="33"/>
      <c r="AD72" s="1"/>
      <c r="AE72" s="39"/>
      <c r="AF72" s="25"/>
      <c r="AG72" s="25"/>
      <c r="AH72" s="25"/>
      <c r="AI72" s="25"/>
      <c r="AJ72" s="25"/>
    </row>
    <row r="73" spans="1:36" ht="15" x14ac:dyDescent="0.25">
      <c r="A73" s="27" t="s">
        <v>747</v>
      </c>
      <c r="C73" s="113"/>
      <c r="D73" s="114"/>
      <c r="E73" s="115"/>
      <c r="F73" s="115"/>
      <c r="G73" s="33"/>
      <c r="H73" s="33"/>
      <c r="I73" s="33"/>
      <c r="J73" s="33"/>
      <c r="K73" s="33"/>
      <c r="L73" s="33"/>
      <c r="M73" s="33"/>
      <c r="N73" s="33"/>
      <c r="O73" s="33"/>
      <c r="P73" s="85" t="str">
        <f>A73</f>
        <v>U15G</v>
      </c>
      <c r="Q73" s="33"/>
      <c r="R73" s="35"/>
      <c r="S73" s="33"/>
      <c r="T73" s="33"/>
      <c r="U73" s="33"/>
      <c r="V73" s="33"/>
      <c r="W73" s="33"/>
      <c r="X73" s="33"/>
      <c r="AD73" s="1"/>
      <c r="AE73" s="39"/>
      <c r="AF73" s="25"/>
      <c r="AG73" s="25"/>
      <c r="AH73" s="25">
        <v>40</v>
      </c>
      <c r="AI73" s="25">
        <v>38</v>
      </c>
      <c r="AJ73" s="25">
        <v>36</v>
      </c>
    </row>
    <row r="74" spans="1:36" x14ac:dyDescent="0.2">
      <c r="A74" s="1">
        <v>1</v>
      </c>
      <c r="B74" s="1" t="s">
        <v>748</v>
      </c>
      <c r="C74" s="99" t="s">
        <v>19</v>
      </c>
      <c r="D74" s="117"/>
      <c r="E74" s="118">
        <v>15</v>
      </c>
      <c r="F74" s="115"/>
      <c r="G74" s="33"/>
      <c r="H74" s="33"/>
      <c r="I74" s="33"/>
      <c r="J74" s="33">
        <f>IFERROR(LARGE(D74:I74,1),0)+IF($C$5&gt;=2,IFERROR(LARGE(D74:I74,2),0),0)+IF($C$5&gt;=3,IFERROR(LARGE(D74:I74,3),0),0)+IF($C$5&gt;=4,IFERROR(LARGE(D74:I74,4),0),0)+IF($C$5&gt;=5,IFERROR(LARGE(D74:I74,5),0),0)+IF($C$5&gt;=6,IFERROR(LARGE(D74:I74,6),0),0)</f>
        <v>15</v>
      </c>
      <c r="K74" s="33"/>
      <c r="L74" s="33" t="s">
        <v>794</v>
      </c>
      <c r="M74" s="33">
        <f>J74-(ROW(J74)-ROW(J$6))/10000</f>
        <v>14.9932</v>
      </c>
      <c r="N74" s="33">
        <f>COUNT(D74:I74)</f>
        <v>1</v>
      </c>
      <c r="O74" s="33" t="str">
        <f ca="1">IF(AND(N74=1,OFFSET(C74,0,O$3)&gt;0),"Y",0)</f>
        <v>Y</v>
      </c>
      <c r="P74" s="34" t="s">
        <v>747</v>
      </c>
      <c r="Q74" s="108">
        <f>1-(P74=P73)</f>
        <v>0</v>
      </c>
      <c r="R74" s="35">
        <f>M74+S74/1000+T74/10000+U74/100000+V74/1000000+W74/10000000+X74/100000000</f>
        <v>14.9947</v>
      </c>
      <c r="S74" s="117"/>
      <c r="T74" s="118">
        <v>15</v>
      </c>
      <c r="U74" s="115"/>
      <c r="V74" s="33"/>
      <c r="W74" s="33"/>
      <c r="X74" s="33"/>
      <c r="AD74" s="1"/>
      <c r="AE74" s="39"/>
      <c r="AF74" s="25"/>
      <c r="AG74" s="25"/>
      <c r="AH74" s="25"/>
      <c r="AI74" s="25"/>
      <c r="AJ74" s="25"/>
    </row>
    <row r="75" spans="1:36" ht="3" customHeight="1" x14ac:dyDescent="0.25">
      <c r="A75" s="99"/>
      <c r="B75" s="99"/>
      <c r="C75" s="99"/>
      <c r="D75" s="117"/>
      <c r="E75" s="117"/>
      <c r="F75" s="115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5"/>
      <c r="S75" s="114"/>
      <c r="T75" s="115"/>
      <c r="U75" s="115"/>
      <c r="V75" s="33"/>
      <c r="W75" s="33"/>
      <c r="X75" s="33"/>
      <c r="AD75" s="1"/>
      <c r="AE75" s="39"/>
      <c r="AF75" s="25"/>
      <c r="AG75" s="25"/>
      <c r="AH75" s="25"/>
      <c r="AI75" s="25"/>
      <c r="AJ75" s="25"/>
    </row>
    <row r="76" spans="1:36" ht="15" x14ac:dyDescent="0.25">
      <c r="C76" s="113"/>
      <c r="D76" s="114"/>
      <c r="E76" s="115"/>
      <c r="F76" s="115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5"/>
      <c r="S76" s="117"/>
      <c r="T76" s="117"/>
      <c r="U76" s="115"/>
      <c r="V76" s="33"/>
      <c r="W76" s="33"/>
      <c r="X76" s="33"/>
      <c r="AD76" s="1"/>
      <c r="AE76" s="39"/>
      <c r="AF76" s="25"/>
      <c r="AG76" s="25"/>
      <c r="AH76" s="25"/>
      <c r="AI76" s="25"/>
      <c r="AJ76" s="25"/>
    </row>
    <row r="77" spans="1:36" ht="15" x14ac:dyDescent="0.25">
      <c r="A77" s="27" t="s">
        <v>749</v>
      </c>
      <c r="C77" s="113"/>
      <c r="D77" s="114"/>
      <c r="E77" s="115"/>
      <c r="F77" s="115"/>
      <c r="G77" s="33"/>
      <c r="H77" s="33"/>
      <c r="I77" s="33"/>
      <c r="J77" s="33"/>
      <c r="K77" s="33"/>
      <c r="L77" s="33"/>
      <c r="M77" s="33"/>
      <c r="N77" s="33"/>
      <c r="O77" s="33"/>
      <c r="P77" s="85" t="str">
        <f>A77</f>
        <v>U17B</v>
      </c>
      <c r="Q77" s="33"/>
      <c r="R77" s="35"/>
      <c r="S77" s="33"/>
      <c r="T77" s="33"/>
      <c r="U77" s="33"/>
      <c r="V77" s="33"/>
      <c r="W77" s="33"/>
      <c r="X77" s="33"/>
      <c r="AD77" s="1"/>
      <c r="AE77" s="39"/>
      <c r="AF77" s="25"/>
      <c r="AG77" s="25"/>
      <c r="AH77" s="25">
        <v>15</v>
      </c>
      <c r="AI77" s="25">
        <v>15</v>
      </c>
      <c r="AJ77" s="25">
        <v>14</v>
      </c>
    </row>
    <row r="78" spans="1:36" x14ac:dyDescent="0.2">
      <c r="A78" s="1">
        <v>1</v>
      </c>
      <c r="B78" s="1" t="s">
        <v>795</v>
      </c>
      <c r="C78" s="99" t="s">
        <v>28</v>
      </c>
      <c r="D78" s="117">
        <v>15</v>
      </c>
      <c r="E78" s="115"/>
      <c r="F78" s="115"/>
      <c r="G78" s="33"/>
      <c r="H78" s="33"/>
      <c r="I78" s="33"/>
      <c r="J78" s="33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15</v>
      </c>
      <c r="K78" s="33"/>
      <c r="L78" s="33" t="s">
        <v>796</v>
      </c>
      <c r="M78" s="33">
        <f>J78-(ROW(J78)-ROW(J$6))/10000</f>
        <v>14.992800000000001</v>
      </c>
      <c r="N78" s="33">
        <f>COUNT(D78:I78)</f>
        <v>1</v>
      </c>
      <c r="O78" s="33">
        <f ca="1">IF(AND(N78=1,OFFSET(C78,0,O$3)&gt;0),"Y",0)</f>
        <v>0</v>
      </c>
      <c r="P78" s="34" t="s">
        <v>749</v>
      </c>
      <c r="Q78" s="108">
        <f>1-(P78=P77)</f>
        <v>0</v>
      </c>
      <c r="R78" s="35">
        <f>M78+S78/1000+T78/10000+U78/100000+V78/1000000+W78/10000000+X78/100000000</f>
        <v>15.007800000000001</v>
      </c>
      <c r="S78" s="117">
        <v>15</v>
      </c>
      <c r="T78" s="115"/>
      <c r="U78" s="115"/>
      <c r="V78" s="33"/>
      <c r="W78" s="33"/>
      <c r="X78" s="33"/>
      <c r="AD78" s="1"/>
      <c r="AE78" s="39"/>
      <c r="AF78" s="25"/>
      <c r="AG78" s="25"/>
      <c r="AH78" s="25"/>
      <c r="AI78" s="25"/>
      <c r="AJ78" s="25"/>
    </row>
    <row r="79" spans="1:36" x14ac:dyDescent="0.2">
      <c r="A79" s="1">
        <v>2</v>
      </c>
      <c r="B79" s="1" t="s">
        <v>750</v>
      </c>
      <c r="C79" s="99" t="s">
        <v>81</v>
      </c>
      <c r="D79" s="117"/>
      <c r="E79" s="115">
        <v>15</v>
      </c>
      <c r="F79" s="115"/>
      <c r="G79" s="33"/>
      <c r="H79" s="33"/>
      <c r="I79" s="33"/>
      <c r="J79" s="33">
        <f>IFERROR(LARGE(D79:I79,1),0)+IF($C$5&gt;=2,IFERROR(LARGE(D79:I79,2),0),0)+IF($C$5&gt;=3,IFERROR(LARGE(D79:I79,3),0),0)+IF($C$5&gt;=4,IFERROR(LARGE(D79:I79,4),0),0)+IF($C$5&gt;=5,IFERROR(LARGE(D79:I79,5),0),0)+IF($C$5&gt;=6,IFERROR(LARGE(D79:I79,6),0),0)</f>
        <v>15</v>
      </c>
      <c r="K79" s="33"/>
      <c r="L79" s="33" t="s">
        <v>797</v>
      </c>
      <c r="M79" s="33">
        <f>J79-(ROW(J79)-ROW(J$6))/10000</f>
        <v>14.992699999999999</v>
      </c>
      <c r="N79" s="33">
        <f>COUNT(D79:I79)</f>
        <v>1</v>
      </c>
      <c r="O79" s="33" t="str">
        <f ca="1">IF(AND(N79=1,OFFSET(C79,0,O$3)&gt;0),"Y",0)</f>
        <v>Y</v>
      </c>
      <c r="P79" s="34" t="s">
        <v>749</v>
      </c>
      <c r="Q79" s="108">
        <f>1-(P79=P78)</f>
        <v>0</v>
      </c>
      <c r="R79" s="35">
        <f>M79+S79/1000+T79/10000+U79/100000+V79/1000000+W79/10000000+X79/100000000</f>
        <v>14.994199999999999</v>
      </c>
      <c r="S79" s="117"/>
      <c r="T79" s="115">
        <v>15</v>
      </c>
      <c r="U79" s="115"/>
      <c r="V79" s="33"/>
      <c r="W79" s="33"/>
      <c r="X79" s="33"/>
      <c r="AD79" s="1"/>
      <c r="AE79" s="39"/>
      <c r="AF79" s="25"/>
      <c r="AG79" s="25"/>
      <c r="AH79" s="25"/>
      <c r="AI79" s="25"/>
      <c r="AJ79" s="25"/>
    </row>
    <row r="80" spans="1:36" x14ac:dyDescent="0.2">
      <c r="A80" s="1">
        <v>3</v>
      </c>
      <c r="B80" s="1" t="s">
        <v>798</v>
      </c>
      <c r="C80" s="99" t="s">
        <v>28</v>
      </c>
      <c r="D80" s="117">
        <v>14</v>
      </c>
      <c r="E80" s="115"/>
      <c r="F80" s="115"/>
      <c r="G80" s="33"/>
      <c r="H80" s="33"/>
      <c r="I80" s="33"/>
      <c r="J80" s="33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14</v>
      </c>
      <c r="K80" s="33"/>
      <c r="L80" s="33" t="s">
        <v>799</v>
      </c>
      <c r="M80" s="33">
        <f>J80-(ROW(J80)-ROW(J$6))/10000</f>
        <v>13.992599999999999</v>
      </c>
      <c r="N80" s="33">
        <f>COUNT(D80:I80)</f>
        <v>1</v>
      </c>
      <c r="O80" s="33">
        <f ca="1">IF(AND(N80=1,OFFSET(C80,0,O$3)&gt;0),"Y",0)</f>
        <v>0</v>
      </c>
      <c r="P80" s="34" t="s">
        <v>749</v>
      </c>
      <c r="Q80" s="108">
        <f>1-(P80=P79)</f>
        <v>0</v>
      </c>
      <c r="R80" s="35">
        <f>M80+S80/1000+T80/10000+U80/100000+V80/1000000+W80/10000000+X80/100000000</f>
        <v>14.006599999999999</v>
      </c>
      <c r="S80" s="117">
        <v>14</v>
      </c>
      <c r="T80" s="115"/>
      <c r="U80" s="115"/>
      <c r="V80" s="33"/>
      <c r="W80" s="33"/>
      <c r="X80" s="33"/>
      <c r="AD80" s="1"/>
      <c r="AE80" s="39"/>
      <c r="AF80" s="25"/>
      <c r="AG80" s="25"/>
      <c r="AH80" s="25"/>
      <c r="AI80" s="25"/>
      <c r="AJ80" s="25"/>
    </row>
    <row r="81" spans="1:36" x14ac:dyDescent="0.2">
      <c r="A81" s="1">
        <v>4</v>
      </c>
      <c r="B81" s="1" t="s">
        <v>751</v>
      </c>
      <c r="C81" s="99" t="s">
        <v>31</v>
      </c>
      <c r="D81" s="117"/>
      <c r="E81" s="115">
        <v>14</v>
      </c>
      <c r="F81" s="115"/>
      <c r="G81" s="33"/>
      <c r="H81" s="33"/>
      <c r="I81" s="33"/>
      <c r="J81" s="33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14</v>
      </c>
      <c r="K81" s="33"/>
      <c r="L81" s="33"/>
      <c r="M81" s="33">
        <f>J81-(ROW(J81)-ROW(J$6))/10000</f>
        <v>13.9925</v>
      </c>
      <c r="N81" s="33">
        <f>COUNT(D81:I81)</f>
        <v>1</v>
      </c>
      <c r="O81" s="33" t="str">
        <f ca="1">IF(AND(N81=1,OFFSET(C81,0,O$3)&gt;0),"Y",0)</f>
        <v>Y</v>
      </c>
      <c r="P81" s="34" t="s">
        <v>749</v>
      </c>
      <c r="Q81" s="108">
        <f>1-(P81=P80)</f>
        <v>0</v>
      </c>
      <c r="R81" s="35">
        <f>M81+S81/1000+T81/10000+U81/100000+V81/1000000+W81/10000000+X81/100000000</f>
        <v>13.9939</v>
      </c>
      <c r="S81" s="117"/>
      <c r="T81" s="115">
        <v>14</v>
      </c>
      <c r="U81" s="115"/>
      <c r="V81" s="33"/>
      <c r="W81" s="33"/>
      <c r="X81" s="33"/>
      <c r="AD81" s="1"/>
      <c r="AE81" s="39"/>
      <c r="AF81" s="25"/>
      <c r="AG81" s="25"/>
      <c r="AH81" s="25"/>
      <c r="AI81" s="25"/>
      <c r="AJ81" s="25"/>
    </row>
    <row r="82" spans="1:36" ht="3" customHeight="1" x14ac:dyDescent="0.25">
      <c r="A82" s="99"/>
      <c r="B82" s="99"/>
      <c r="C82" s="99"/>
      <c r="D82" s="117"/>
      <c r="E82" s="117"/>
      <c r="F82" s="115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  <c r="S82" s="114"/>
      <c r="T82" s="115"/>
      <c r="U82" s="115"/>
      <c r="V82" s="33"/>
      <c r="W82" s="33"/>
      <c r="X82" s="33"/>
      <c r="AD82" s="1"/>
      <c r="AE82" s="39"/>
      <c r="AF82" s="25"/>
      <c r="AG82" s="25"/>
      <c r="AH82" s="25"/>
      <c r="AI82" s="25"/>
      <c r="AJ82" s="25"/>
    </row>
    <row r="83" spans="1:36" ht="15" x14ac:dyDescent="0.25">
      <c r="C83" s="113"/>
      <c r="D83" s="114"/>
      <c r="E83" s="115"/>
      <c r="F83" s="115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5"/>
      <c r="S83" s="117"/>
      <c r="T83" s="117"/>
      <c r="U83" s="115"/>
      <c r="V83" s="33"/>
      <c r="W83" s="33"/>
      <c r="X83" s="33"/>
      <c r="AD83" s="1"/>
      <c r="AE83" s="39"/>
      <c r="AF83" s="25"/>
      <c r="AG83" s="25"/>
      <c r="AH83" s="25"/>
      <c r="AI83" s="25"/>
      <c r="AJ83" s="25"/>
    </row>
    <row r="84" spans="1:36" ht="15" x14ac:dyDescent="0.25">
      <c r="A84" s="27" t="s">
        <v>752</v>
      </c>
      <c r="C84" s="113"/>
      <c r="D84" s="114"/>
      <c r="E84" s="115"/>
      <c r="F84" s="115"/>
      <c r="G84" s="116"/>
      <c r="H84" s="33"/>
      <c r="I84" s="33"/>
      <c r="J84" s="33"/>
      <c r="K84" s="33"/>
      <c r="L84" s="33"/>
      <c r="M84" s="33"/>
      <c r="N84" s="33"/>
      <c r="O84" s="33"/>
      <c r="P84" s="85" t="str">
        <f>A84</f>
        <v>U17G</v>
      </c>
      <c r="Q84" s="33"/>
      <c r="R84" s="35"/>
      <c r="S84" s="33"/>
      <c r="T84" s="33"/>
      <c r="U84" s="33"/>
      <c r="V84" s="33"/>
      <c r="W84" s="33"/>
      <c r="X84" s="33"/>
      <c r="Z84" s="36" t="e">
        <v>#N/A</v>
      </c>
      <c r="AA84" s="36" t="e">
        <v>#N/A</v>
      </c>
      <c r="AB84" s="36" t="e">
        <v>#N/A</v>
      </c>
      <c r="AC84" s="36" t="e">
        <v>#N/A</v>
      </c>
      <c r="AD84" s="37"/>
      <c r="AE84" s="38"/>
      <c r="AF84" s="39">
        <v>0</v>
      </c>
      <c r="AG84" s="33">
        <v>0</v>
      </c>
      <c r="AH84" s="25">
        <v>45</v>
      </c>
      <c r="AI84" s="25">
        <v>15</v>
      </c>
      <c r="AJ84" s="25"/>
    </row>
    <row r="85" spans="1:36" ht="15" x14ac:dyDescent="0.25">
      <c r="A85" s="1">
        <v>1</v>
      </c>
      <c r="B85" s="1" t="s">
        <v>753</v>
      </c>
      <c r="C85" s="99" t="s">
        <v>50</v>
      </c>
      <c r="D85" s="117">
        <v>15</v>
      </c>
      <c r="E85" s="115">
        <v>15</v>
      </c>
      <c r="F85" s="115"/>
      <c r="G85" s="116"/>
      <c r="H85" s="33"/>
      <c r="I85" s="33"/>
      <c r="J85" s="33">
        <f>IFERROR(LARGE(D85:I85,1),0)+IF($C$5&gt;=2,IFERROR(LARGE(D85:I85,2),0),0)+IF($C$5&gt;=3,IFERROR(LARGE(D85:I85,3),0),0)+IF($C$5&gt;=4,IFERROR(LARGE(D85:I85,4),0),0)+IF($C$5&gt;=5,IFERROR(LARGE(D85:I85,5),0),0)+IF($C$5&gt;=6,IFERROR(LARGE(D85:I85,6),0),0)</f>
        <v>30</v>
      </c>
      <c r="K85" s="33"/>
      <c r="L85" s="33" t="s">
        <v>800</v>
      </c>
      <c r="M85" s="33">
        <f>J85-(ROW(J85)-ROW(J$6))/10000</f>
        <v>29.992100000000001</v>
      </c>
      <c r="N85" s="33">
        <f>COUNT(D85:I85)</f>
        <v>2</v>
      </c>
      <c r="O85" s="33">
        <f ca="1">IF(AND(N85=1,OFFSET(C85,0,O$3)&gt;0),"Y",0)</f>
        <v>0</v>
      </c>
      <c r="P85" s="34" t="s">
        <v>752</v>
      </c>
      <c r="Q85" s="108">
        <f>1-(P85=P84)</f>
        <v>0</v>
      </c>
      <c r="R85" s="35">
        <f>M85+S85/1000+T85/10000+U85/100000+V85/1000000+W85/10000000+X85/100000000</f>
        <v>30.008600000000001</v>
      </c>
      <c r="S85" s="117">
        <v>15</v>
      </c>
      <c r="T85" s="115">
        <v>15</v>
      </c>
      <c r="U85" s="115"/>
      <c r="V85" s="116"/>
      <c r="W85" s="33"/>
      <c r="X85" s="33"/>
      <c r="Z85" s="36"/>
      <c r="AA85" s="36"/>
      <c r="AB85" s="36"/>
      <c r="AC85" s="36"/>
      <c r="AD85" s="37"/>
      <c r="AE85" s="38"/>
      <c r="AF85" s="39"/>
      <c r="AG85" s="33"/>
      <c r="AH85" s="25"/>
      <c r="AI85" s="25"/>
      <c r="AJ85" s="25"/>
    </row>
    <row r="86" spans="1:36" ht="15" x14ac:dyDescent="0.25">
      <c r="A86" s="1">
        <v>2</v>
      </c>
      <c r="B86" s="1" t="s">
        <v>754</v>
      </c>
      <c r="C86" s="99" t="s">
        <v>31</v>
      </c>
      <c r="D86" s="117">
        <v>13</v>
      </c>
      <c r="E86" s="115">
        <v>14</v>
      </c>
      <c r="F86" s="115"/>
      <c r="G86" s="116"/>
      <c r="H86" s="33"/>
      <c r="I86" s="33"/>
      <c r="J86" s="33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27</v>
      </c>
      <c r="K86" s="33"/>
      <c r="L86" s="33" t="s">
        <v>801</v>
      </c>
      <c r="M86" s="33">
        <f>J86-(ROW(J86)-ROW(J$6))/10000</f>
        <v>26.992000000000001</v>
      </c>
      <c r="N86" s="33">
        <f>COUNT(D86:I86)</f>
        <v>2</v>
      </c>
      <c r="O86" s="33">
        <f ca="1">IF(AND(N86=1,OFFSET(C86,0,O$3)&gt;0),"Y",0)</f>
        <v>0</v>
      </c>
      <c r="P86" s="34" t="s">
        <v>752</v>
      </c>
      <c r="Q86" s="108">
        <f>1-(P86=P85)</f>
        <v>0</v>
      </c>
      <c r="R86" s="35">
        <f>M86+S86/1000+T86/10000+U86/100000+V86/1000000+W86/10000000+X86/100000000</f>
        <v>27.006400000000003</v>
      </c>
      <c r="S86" s="117">
        <v>13</v>
      </c>
      <c r="T86" s="115">
        <v>14</v>
      </c>
      <c r="U86" s="115"/>
      <c r="V86" s="116"/>
      <c r="W86" s="33"/>
      <c r="X86" s="33"/>
      <c r="Z86" s="36"/>
      <c r="AA86" s="36"/>
      <c r="AB86" s="36"/>
      <c r="AC86" s="36"/>
      <c r="AD86" s="37"/>
      <c r="AE86" s="38"/>
      <c r="AF86" s="39"/>
      <c r="AG86" s="33"/>
      <c r="AH86" s="25"/>
      <c r="AI86" s="25"/>
      <c r="AJ86" s="25"/>
    </row>
    <row r="87" spans="1:36" ht="15" x14ac:dyDescent="0.25">
      <c r="A87" s="1">
        <v>3</v>
      </c>
      <c r="B87" s="1" t="s">
        <v>802</v>
      </c>
      <c r="C87" s="99" t="s">
        <v>81</v>
      </c>
      <c r="D87" s="117">
        <v>14</v>
      </c>
      <c r="E87" s="115"/>
      <c r="F87" s="115"/>
      <c r="G87" s="116"/>
      <c r="H87" s="33"/>
      <c r="I87" s="33"/>
      <c r="J87" s="33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14</v>
      </c>
      <c r="K87" s="33"/>
      <c r="L87" s="33" t="s">
        <v>803</v>
      </c>
      <c r="M87" s="33">
        <f>J87-(ROW(J87)-ROW(J$6))/10000</f>
        <v>13.991899999999999</v>
      </c>
      <c r="N87" s="33">
        <f>COUNT(D87:I87)</f>
        <v>1</v>
      </c>
      <c r="O87" s="33">
        <f ca="1">IF(AND(N87=1,OFFSET(C87,0,O$3)&gt;0),"Y",0)</f>
        <v>0</v>
      </c>
      <c r="P87" s="34" t="s">
        <v>752</v>
      </c>
      <c r="Q87" s="108">
        <f>1-(P87=P86)</f>
        <v>0</v>
      </c>
      <c r="R87" s="35">
        <f>M87+S87/1000+T87/10000+U87/100000+V87/1000000+W87/10000000+X87/100000000</f>
        <v>14.005899999999999</v>
      </c>
      <c r="S87" s="117">
        <v>14</v>
      </c>
      <c r="T87" s="115"/>
      <c r="U87" s="115"/>
      <c r="V87" s="116"/>
      <c r="W87" s="33"/>
      <c r="X87" s="33"/>
      <c r="Z87" s="36"/>
      <c r="AA87" s="36"/>
      <c r="AB87" s="36"/>
      <c r="AC87" s="36"/>
      <c r="AD87" s="37"/>
      <c r="AE87" s="38"/>
      <c r="AF87" s="39"/>
      <c r="AG87" s="33"/>
      <c r="AH87" s="25"/>
      <c r="AI87" s="25"/>
      <c r="AJ87" s="25"/>
    </row>
    <row r="88" spans="1:36" ht="3" customHeight="1" x14ac:dyDescent="0.25">
      <c r="C88" s="119"/>
      <c r="D88" s="115"/>
      <c r="E88" s="115"/>
      <c r="F88" s="120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114"/>
      <c r="T88" s="115"/>
      <c r="U88" s="115"/>
      <c r="V88" s="116"/>
      <c r="W88" s="33"/>
      <c r="X88" s="33"/>
      <c r="Z88" s="36" t="e">
        <v>#N/A</v>
      </c>
      <c r="AA88" s="36" t="e">
        <v>#N/A</v>
      </c>
      <c r="AB88" s="36" t="e">
        <v>#N/A</v>
      </c>
      <c r="AC88" s="36" t="e">
        <v>#N/A</v>
      </c>
      <c r="AD88" s="37"/>
      <c r="AE88" s="38"/>
      <c r="AF88" s="39">
        <v>0</v>
      </c>
      <c r="AG88" s="33">
        <v>0</v>
      </c>
      <c r="AH88" s="25"/>
      <c r="AI88" s="25"/>
      <c r="AJ88" s="25"/>
    </row>
    <row r="89" spans="1:36" ht="15" x14ac:dyDescent="0.25"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115"/>
      <c r="T89" s="115"/>
      <c r="U89" s="120"/>
      <c r="V89" s="33"/>
      <c r="W89" s="33"/>
      <c r="X89" s="33"/>
      <c r="AD89" s="1"/>
      <c r="AE89" s="1"/>
    </row>
    <row r="90" spans="1:36" x14ac:dyDescent="0.2">
      <c r="D90" s="28"/>
      <c r="F90" s="28"/>
      <c r="G90" s="28"/>
      <c r="H90" s="28"/>
      <c r="AD90" s="1"/>
      <c r="AE90" s="1"/>
    </row>
    <row r="91" spans="1:36" x14ac:dyDescent="0.2">
      <c r="D91" s="28"/>
      <c r="E91" s="28"/>
      <c r="F91" s="28"/>
      <c r="G91" s="28"/>
      <c r="H91" s="28"/>
      <c r="AD91" s="1"/>
      <c r="AE91" s="1"/>
    </row>
    <row r="92" spans="1:36" ht="15" x14ac:dyDescent="0.25">
      <c r="D92" s="28"/>
      <c r="E92" s="63"/>
      <c r="F92" s="28"/>
      <c r="G92" s="28"/>
      <c r="H92" s="28"/>
      <c r="AD92" s="1"/>
      <c r="AE92" s="1"/>
    </row>
    <row r="93" spans="1:36" ht="15" x14ac:dyDescent="0.25">
      <c r="D93" s="28"/>
      <c r="E93" s="28"/>
      <c r="F93" s="28"/>
      <c r="G93" s="28"/>
      <c r="H93" s="63"/>
      <c r="AD93" s="1"/>
      <c r="AE93" s="1"/>
    </row>
    <row r="94" spans="1:36" x14ac:dyDescent="0.2">
      <c r="D94" s="28"/>
      <c r="E94" s="28"/>
      <c r="F94" s="28"/>
      <c r="G94" s="28"/>
      <c r="H94" s="28"/>
      <c r="AD94" s="1"/>
      <c r="AE94" s="1"/>
    </row>
    <row r="95" spans="1:36" x14ac:dyDescent="0.2">
      <c r="D95" s="28"/>
      <c r="E95" s="28"/>
      <c r="F95" s="28"/>
      <c r="G95" s="28"/>
      <c r="H95" s="28"/>
      <c r="AD95" s="1"/>
      <c r="AE95" s="1"/>
    </row>
    <row r="96" spans="1:36" ht="15" x14ac:dyDescent="0.25">
      <c r="D96" s="28"/>
      <c r="E96" s="28"/>
      <c r="F96" s="28"/>
      <c r="G96" s="63"/>
      <c r="H96" s="28"/>
      <c r="AD96" s="1"/>
      <c r="AE96" s="1"/>
    </row>
    <row r="97" spans="4:31" x14ac:dyDescent="0.2">
      <c r="D97" s="28"/>
      <c r="E97" s="28"/>
      <c r="F97" s="28"/>
      <c r="G97" s="28"/>
      <c r="H97" s="28"/>
      <c r="AD97" s="1"/>
      <c r="AE97" s="1"/>
    </row>
    <row r="98" spans="4:31" x14ac:dyDescent="0.2">
      <c r="D98" s="28"/>
      <c r="E98" s="28"/>
      <c r="F98" s="28"/>
      <c r="G98" s="28"/>
      <c r="H98" s="28"/>
      <c r="AD98" s="1"/>
      <c r="AE98" s="1"/>
    </row>
    <row r="99" spans="4:31" x14ac:dyDescent="0.2">
      <c r="D99" s="28"/>
      <c r="E99" s="28"/>
      <c r="F99" s="28"/>
      <c r="G99" s="28"/>
      <c r="H99" s="28"/>
      <c r="AD99" s="1"/>
      <c r="AE99" s="1"/>
    </row>
    <row r="100" spans="4:31" x14ac:dyDescent="0.2">
      <c r="D100" s="28"/>
      <c r="E100" s="28"/>
      <c r="F100" s="28"/>
      <c r="G100" s="28"/>
      <c r="H100" s="28"/>
      <c r="AD100" s="1"/>
      <c r="AE100" s="1"/>
    </row>
    <row r="101" spans="4:31" ht="15" x14ac:dyDescent="0.25">
      <c r="D101" s="28"/>
      <c r="E101" s="28"/>
      <c r="F101" s="63"/>
      <c r="G101" s="28"/>
      <c r="H101" s="28"/>
      <c r="AD101" s="1"/>
      <c r="AE101" s="1"/>
    </row>
    <row r="102" spans="4:31" x14ac:dyDescent="0.2">
      <c r="D102" s="28"/>
      <c r="E102" s="28"/>
      <c r="F102" s="28"/>
      <c r="G102" s="28"/>
      <c r="H102" s="28"/>
      <c r="AD102" s="1"/>
      <c r="AE102" s="1"/>
    </row>
    <row r="103" spans="4:31" ht="15" x14ac:dyDescent="0.25">
      <c r="D103" s="63"/>
      <c r="E103" s="63"/>
      <c r="F103" s="28"/>
      <c r="G103" s="28"/>
      <c r="H103" s="28"/>
      <c r="AD103" s="1"/>
      <c r="AE103" s="1"/>
    </row>
    <row r="104" spans="4:31" x14ac:dyDescent="0.2">
      <c r="D104" s="28"/>
      <c r="E104" s="28"/>
      <c r="F104" s="28"/>
      <c r="G104" s="28"/>
      <c r="H104" s="28"/>
      <c r="AD104" s="1"/>
      <c r="AE104" s="1"/>
    </row>
    <row r="105" spans="4:31" x14ac:dyDescent="0.2">
      <c r="D105" s="28"/>
      <c r="E105" s="28"/>
      <c r="F105" s="28"/>
      <c r="G105" s="28"/>
      <c r="AD105" s="1"/>
      <c r="AE105" s="1"/>
    </row>
    <row r="106" spans="4:31" x14ac:dyDescent="0.2">
      <c r="D106" s="28"/>
      <c r="E106" s="28"/>
      <c r="F106" s="28"/>
      <c r="G106" s="28"/>
      <c r="AD106" s="1"/>
      <c r="AE106" s="1"/>
    </row>
    <row r="107" spans="4:31" ht="15" x14ac:dyDescent="0.25">
      <c r="D107" s="28"/>
      <c r="E107" s="28"/>
      <c r="G107" s="28"/>
      <c r="H107" s="63"/>
      <c r="AD107" s="1"/>
      <c r="AE107" s="1"/>
    </row>
    <row r="108" spans="4:31" x14ac:dyDescent="0.2">
      <c r="E108" s="28"/>
      <c r="G108" s="28"/>
      <c r="H108" s="28"/>
      <c r="AD108" s="1"/>
      <c r="AE108" s="1"/>
    </row>
    <row r="109" spans="4:31" ht="15" x14ac:dyDescent="0.25">
      <c r="E109" s="28"/>
      <c r="F109" s="63"/>
      <c r="H109" s="28"/>
      <c r="AD109" s="1"/>
      <c r="AE109" s="1"/>
    </row>
    <row r="110" spans="4:31" ht="15" x14ac:dyDescent="0.25">
      <c r="D110" s="63"/>
      <c r="F110" s="28"/>
      <c r="H110" s="28"/>
      <c r="AD110" s="1"/>
      <c r="AE110" s="1"/>
    </row>
    <row r="111" spans="4:31" ht="15" x14ac:dyDescent="0.25">
      <c r="D111" s="28"/>
      <c r="F111" s="28"/>
      <c r="G111" s="63"/>
      <c r="H111" s="28"/>
      <c r="AD111" s="1"/>
      <c r="AE111" s="1"/>
    </row>
    <row r="112" spans="4:31" ht="15" x14ac:dyDescent="0.25">
      <c r="D112" s="28"/>
      <c r="E112" s="63"/>
      <c r="F112" s="28"/>
      <c r="G112" s="28"/>
      <c r="H112" s="28"/>
      <c r="AD112" s="1"/>
      <c r="AE112" s="1"/>
    </row>
    <row r="113" spans="4:31" x14ac:dyDescent="0.2">
      <c r="D113" s="28"/>
      <c r="E113" s="28"/>
      <c r="F113" s="28"/>
      <c r="G113" s="28"/>
      <c r="H113" s="28"/>
      <c r="AD113" s="1"/>
      <c r="AE113" s="1"/>
    </row>
    <row r="114" spans="4:31" x14ac:dyDescent="0.2">
      <c r="E114" s="28"/>
      <c r="G114" s="28"/>
      <c r="H114" s="28"/>
      <c r="AD114" s="1"/>
      <c r="AE114" s="1"/>
    </row>
    <row r="115" spans="4:31" x14ac:dyDescent="0.2">
      <c r="E115" s="28"/>
      <c r="G115" s="28"/>
      <c r="AD115" s="1"/>
      <c r="AE115" s="1"/>
    </row>
    <row r="116" spans="4:31" x14ac:dyDescent="0.2">
      <c r="AD116" s="1"/>
      <c r="AE116" s="1"/>
    </row>
    <row r="117" spans="4:31" ht="15" x14ac:dyDescent="0.25">
      <c r="H117" s="63"/>
      <c r="AD117" s="1"/>
      <c r="AE117" s="1"/>
    </row>
    <row r="118" spans="4:31" ht="15" x14ac:dyDescent="0.25">
      <c r="E118" s="63"/>
      <c r="G118" s="63"/>
      <c r="H118" s="28"/>
      <c r="AD118" s="1"/>
      <c r="AE118" s="1"/>
    </row>
    <row r="119" spans="4:31" x14ac:dyDescent="0.2">
      <c r="E119" s="28"/>
      <c r="G119" s="28"/>
      <c r="H119" s="28"/>
      <c r="AD119" s="1"/>
      <c r="AE119" s="1"/>
    </row>
    <row r="120" spans="4:31" x14ac:dyDescent="0.2">
      <c r="E120" s="28"/>
      <c r="G120" s="28"/>
      <c r="H120" s="28"/>
      <c r="AD120" s="1"/>
      <c r="AE120" s="1"/>
    </row>
    <row r="121" spans="4:31" x14ac:dyDescent="0.2">
      <c r="E121" s="28"/>
      <c r="G121" s="28"/>
      <c r="H121" s="28"/>
      <c r="AD121" s="1"/>
      <c r="AE121" s="1"/>
    </row>
    <row r="122" spans="4:31" x14ac:dyDescent="0.2">
      <c r="G122" s="28"/>
      <c r="AD122" s="1"/>
      <c r="AE122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ESSCCL</cp:lastModifiedBy>
  <dcterms:created xsi:type="dcterms:W3CDTF">2025-01-11T19:27:38Z</dcterms:created>
  <dcterms:modified xsi:type="dcterms:W3CDTF">2025-01-11T19:29:56Z</dcterms:modified>
</cp:coreProperties>
</file>