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SCCL\Documents\ESSCCL\2425\Race 4 Whitbread Hollow 16 Feb 2025\"/>
    </mc:Choice>
  </mc:AlternateContent>
  <bookViews>
    <workbookView xWindow="0" yWindow="0" windowWidth="20490" windowHeight="7650"/>
  </bookViews>
  <sheets>
    <sheet name="Results Senior" sheetId="2" r:id="rId1"/>
    <sheet name="Cum Men" sheetId="3" r:id="rId2"/>
    <sheet name="cum Women" sheetId="4" r:id="rId3"/>
    <sheet name="Team Results" sheetId="5" r:id="rId4"/>
    <sheet name="Results Junior" sheetId="6" r:id="rId5"/>
    <sheet name="Cum Junior" sheetId="7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Junior'!$AG$6</definedName>
    <definedName name="CumJuniorFirstAnalCol">'Cum Junior'!$S$6</definedName>
    <definedName name="CumJuniorFormulaLastRacePredictor">'Cum Junior'!$Z$2:$AG$2</definedName>
    <definedName name="CumJuniorFormulaTotal">'Cum Junior'!$J$2:$R$2</definedName>
    <definedName name="CumJuniorLastAnalCol">'Cum Junior'!$X$6</definedName>
    <definedName name="CumJuniorLastCol">'Cum Junior'!$AK$6</definedName>
    <definedName name="CumJuniorMakeFirstCol">'Cum Junior'!$AH$6</definedName>
    <definedName name="CumJuniorNameCol">'Cum Junior'!$B$6</definedName>
    <definedName name="CumJuniorPositionCol">'Cum Junior'!$A$6</definedName>
    <definedName name="CumJuniorPrevNoOfRacesCol">'Cum Junior'!$AD$6</definedName>
    <definedName name="CumJuniorPrevPointsCol">'Cum Junior'!$AE$6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Junior'!$A$7:$J$25</definedName>
    <definedName name="CumJuniorU11G">'Cum Junior'!$A$27:$J$39</definedName>
    <definedName name="CumJuniorU13B">'Cum Junior'!$A$41:$J$54</definedName>
    <definedName name="CumJuniorU13G">'Cum Junior'!$A$56:$J$72</definedName>
    <definedName name="CumJuniorU15B">'Cum Junior'!$A$74:$J$83</definedName>
    <definedName name="CumJuniorU15G">'Cum Junior'!$A$85:$J$88</definedName>
    <definedName name="CumJuniorU17B">'Cum Junior'!$A$90:$J$95</definedName>
    <definedName name="CumJuniorU17G">'Cum Junior'!$A$97:$J$101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Men'!$AH$6</definedName>
    <definedName name="CumMenFirstAnalCol">'Cum Men'!$T$6</definedName>
    <definedName name="CumMenFormulaLastRacePredictor">'Cum Men'!$AA$2:$AH$2</definedName>
    <definedName name="CumMenFormulaTotal">'Cum Men'!$K$2:$S$2</definedName>
    <definedName name="CumMenLastAnalCol">'Cum Men'!$Y$6</definedName>
    <definedName name="CumMenLastCol">'Cum Men'!$AL$6</definedName>
    <definedName name="CumMenMakeFirstCol">'Cum Men'!$AI$6</definedName>
    <definedName name="CumMenNameCol">'Cum Men'!$C$6</definedName>
    <definedName name="CumMenPositionCol">'Cum Men'!$A$6</definedName>
    <definedName name="CumMenPrevNoOfRacesCol">'Cum Men'!$AE$6</definedName>
    <definedName name="CumMenPrevPointsCol">'Cum Men'!$AF$6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Women'!$AH$6</definedName>
    <definedName name="CumWomenFirstAnalCol">'cum Women'!$T$6</definedName>
    <definedName name="CumWomenFormulaLastRacePredictor">'cum Women'!$AA$2:$AH$2</definedName>
    <definedName name="CumWomenFormulaTotal">'cum Women'!$K$2:$S$2</definedName>
    <definedName name="CumWomenLastAnalCol">'cum Women'!$Y$6</definedName>
    <definedName name="CumWomenLastCol">'cum Women'!$AL$6</definedName>
    <definedName name="CumWomenMakeFirstCol">'cum Women'!$AI$6</definedName>
    <definedName name="CumWomenNameCol">'cum Women'!$C$6</definedName>
    <definedName name="CumWomenPositionCol">'cum Women'!$A$6</definedName>
    <definedName name="CumWomenPrevNoOfRacesCol">'cum Women'!$AE$6</definedName>
    <definedName name="CumWomenPrevPointsCol">'cum Women'!$AF$6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Men'!$A$38:$K$76</definedName>
    <definedName name="Men_40">'Cum Men'!$A$78:$K$117</definedName>
    <definedName name="Men_45">'Cum Men'!$A$119:$K$162</definedName>
    <definedName name="Men_50">'Cum Men'!$A$164:$K$215</definedName>
    <definedName name="Men_55">'Cum Men'!$A$217:$K$263</definedName>
    <definedName name="Men_60">'Cum Men'!$A$265:$K$309</definedName>
    <definedName name="Men_65">'Cum Men'!$A$311:$K$337</definedName>
    <definedName name="Men_70">'Cum Men'!$A$339:$K$353</definedName>
    <definedName name="_xlnm.Print_Area" localSheetId="5">'Cum Junior'!$A$7:$J$97</definedName>
    <definedName name="_xlnm.Print_Area" localSheetId="1">'Cum Men'!$A$7:$L$353</definedName>
    <definedName name="_xlnm.Print_Area" localSheetId="2">'cum Women'!$A$7:$L$259</definedName>
    <definedName name="_xlnm.Print_Area" localSheetId="4">'Results Junior'!$A$13:$G$76</definedName>
    <definedName name="_xlnm.Print_Area" localSheetId="3">'Team Results'!$A$16:$AI$78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Men'!$A$7:$K$36</definedName>
    <definedName name="SeniorWomen">'cum Women'!$A$7:$K$36</definedName>
    <definedName name="TeamFormula1">'Team Results'!$B$1:$AI$1</definedName>
    <definedName name="TeamPointsByRace1">'Team Results'!$B$84:$R$90</definedName>
    <definedName name="TeamPointsByRace2">'Team Results'!$T$84:$AJ$90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Results'!$B$3:$R$3</definedName>
    <definedName name="TeamResultsFigs">'Team Results'!$B$19:$R$39</definedName>
    <definedName name="TeamResultsFigs2">'Team Results'!$B$44:$R$54</definedName>
    <definedName name="TeamResultsHeaderRow">'Team Results'!$A$18</definedName>
    <definedName name="TeamResultsPreviousRaceHeader">'Team Results'!$A$106</definedName>
    <definedName name="TeamResultsTable">'Team Results'!$A$16:$AJ$60</definedName>
    <definedName name="TeamResultsTotalRow">'Team Results'!$A$40</definedName>
    <definedName name="ToFile1">'Team Results'!$A$15</definedName>
    <definedName name="ToFile10">'Cum Junior'!$O$3</definedName>
    <definedName name="ToFile2">'Team Results'!$S$15</definedName>
    <definedName name="ToFile3">'Cum Men'!$D$5</definedName>
    <definedName name="ToFile4">'cum Women'!$D$5</definedName>
    <definedName name="ToFile5">'Cum Junior'!$C$5</definedName>
    <definedName name="ToFile6">'Team Results'!$Q$16</definedName>
    <definedName name="ToFile7">'Team Results'!$AI$16</definedName>
    <definedName name="ToFile8">'Cum Men'!$P$3</definedName>
    <definedName name="ToFile9">'cum Women'!$P$3</definedName>
    <definedName name="Women35">'cum Women'!$A$38:$K$59</definedName>
    <definedName name="Women40">'cum Women'!$A$61:$K$93</definedName>
    <definedName name="Women45">'cum Women'!$A$95:$K$129</definedName>
    <definedName name="Women50">'cum Women'!$A$131:$K$171</definedName>
    <definedName name="Women55">'cum Women'!$A$173:$K$202</definedName>
    <definedName name="Women60">'cum Women'!$A$204:$K$233</definedName>
    <definedName name="Women65">'cum Women'!$A$235:$K$249</definedName>
    <definedName name="Women70">'cum Women'!$A$251:$K$259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0" i="7" l="1"/>
  <c r="N100" i="7"/>
  <c r="O100" i="7" s="1"/>
  <c r="J100" i="7"/>
  <c r="M100" i="7" s="1"/>
  <c r="R100" i="7" s="1"/>
  <c r="Q99" i="7"/>
  <c r="N99" i="7"/>
  <c r="O99" i="7" s="1"/>
  <c r="J99" i="7"/>
  <c r="M99" i="7" s="1"/>
  <c r="R99" i="7" s="1"/>
  <c r="Q98" i="7"/>
  <c r="N98" i="7"/>
  <c r="O98" i="7" s="1"/>
  <c r="J98" i="7"/>
  <c r="M98" i="7" s="1"/>
  <c r="R98" i="7" s="1"/>
  <c r="P97" i="7"/>
  <c r="Q94" i="7"/>
  <c r="O94" i="7"/>
  <c r="N94" i="7"/>
  <c r="M94" i="7"/>
  <c r="R94" i="7" s="1"/>
  <c r="J94" i="7"/>
  <c r="Q93" i="7"/>
  <c r="O93" i="7"/>
  <c r="N93" i="7"/>
  <c r="M93" i="7"/>
  <c r="R93" i="7" s="1"/>
  <c r="J93" i="7"/>
  <c r="Q92" i="7"/>
  <c r="O92" i="7"/>
  <c r="N92" i="7"/>
  <c r="M92" i="7"/>
  <c r="R92" i="7" s="1"/>
  <c r="J92" i="7"/>
  <c r="O91" i="7"/>
  <c r="N91" i="7"/>
  <c r="M91" i="7"/>
  <c r="R91" i="7" s="1"/>
  <c r="J91" i="7"/>
  <c r="P90" i="7"/>
  <c r="Q91" i="7" s="1"/>
  <c r="Q87" i="7"/>
  <c r="N87" i="7"/>
  <c r="O87" i="7" s="1"/>
  <c r="J87" i="7"/>
  <c r="M87" i="7" s="1"/>
  <c r="R87" i="7" s="1"/>
  <c r="Q86" i="7"/>
  <c r="N86" i="7"/>
  <c r="O86" i="7" s="1"/>
  <c r="J86" i="7"/>
  <c r="M86" i="7" s="1"/>
  <c r="R86" i="7" s="1"/>
  <c r="P85" i="7"/>
  <c r="Q82" i="7"/>
  <c r="O82" i="7"/>
  <c r="N82" i="7"/>
  <c r="M82" i="7"/>
  <c r="R82" i="7" s="1"/>
  <c r="J82" i="7"/>
  <c r="Q81" i="7"/>
  <c r="O81" i="7"/>
  <c r="N81" i="7"/>
  <c r="M81" i="7"/>
  <c r="R81" i="7" s="1"/>
  <c r="J81" i="7"/>
  <c r="Q80" i="7"/>
  <c r="O80" i="7"/>
  <c r="N80" i="7"/>
  <c r="M80" i="7"/>
  <c r="R80" i="7" s="1"/>
  <c r="J80" i="7"/>
  <c r="Q79" i="7"/>
  <c r="O79" i="7"/>
  <c r="N79" i="7"/>
  <c r="M79" i="7"/>
  <c r="R79" i="7" s="1"/>
  <c r="J79" i="7"/>
  <c r="Q78" i="7"/>
  <c r="O78" i="7"/>
  <c r="N78" i="7"/>
  <c r="M78" i="7"/>
  <c r="R78" i="7" s="1"/>
  <c r="J78" i="7"/>
  <c r="Q77" i="7"/>
  <c r="O77" i="7"/>
  <c r="N77" i="7"/>
  <c r="M77" i="7"/>
  <c r="R77" i="7" s="1"/>
  <c r="J77" i="7"/>
  <c r="Q76" i="7"/>
  <c r="O76" i="7"/>
  <c r="N76" i="7"/>
  <c r="M76" i="7"/>
  <c r="R76" i="7" s="1"/>
  <c r="J76" i="7"/>
  <c r="Q75" i="7"/>
  <c r="O75" i="7"/>
  <c r="N75" i="7"/>
  <c r="M75" i="7"/>
  <c r="R75" i="7" s="1"/>
  <c r="J75" i="7"/>
  <c r="P74" i="7"/>
  <c r="Q71" i="7"/>
  <c r="O71" i="7"/>
  <c r="N71" i="7"/>
  <c r="J71" i="7"/>
  <c r="M71" i="7" s="1"/>
  <c r="R71" i="7" s="1"/>
  <c r="Q70" i="7"/>
  <c r="N70" i="7"/>
  <c r="O70" i="7" s="1"/>
  <c r="M70" i="7"/>
  <c r="R70" i="7" s="1"/>
  <c r="J70" i="7"/>
  <c r="Q69" i="7"/>
  <c r="O69" i="7"/>
  <c r="N69" i="7"/>
  <c r="J69" i="7"/>
  <c r="M69" i="7" s="1"/>
  <c r="R69" i="7" s="1"/>
  <c r="Q68" i="7"/>
  <c r="N68" i="7"/>
  <c r="O68" i="7" s="1"/>
  <c r="M68" i="7"/>
  <c r="R68" i="7" s="1"/>
  <c r="J68" i="7"/>
  <c r="Q67" i="7"/>
  <c r="O67" i="7"/>
  <c r="N67" i="7"/>
  <c r="J67" i="7"/>
  <c r="M67" i="7" s="1"/>
  <c r="R67" i="7" s="1"/>
  <c r="Q66" i="7"/>
  <c r="N66" i="7"/>
  <c r="O66" i="7" s="1"/>
  <c r="M66" i="7"/>
  <c r="R66" i="7" s="1"/>
  <c r="J66" i="7"/>
  <c r="Q65" i="7"/>
  <c r="O65" i="7"/>
  <c r="N65" i="7"/>
  <c r="J65" i="7"/>
  <c r="M65" i="7" s="1"/>
  <c r="R65" i="7" s="1"/>
  <c r="Q64" i="7"/>
  <c r="N64" i="7"/>
  <c r="O64" i="7" s="1"/>
  <c r="M64" i="7"/>
  <c r="R64" i="7" s="1"/>
  <c r="J64" i="7"/>
  <c r="Q63" i="7"/>
  <c r="O63" i="7"/>
  <c r="N63" i="7"/>
  <c r="J63" i="7"/>
  <c r="M63" i="7" s="1"/>
  <c r="R63" i="7" s="1"/>
  <c r="Q62" i="7"/>
  <c r="N62" i="7"/>
  <c r="O62" i="7" s="1"/>
  <c r="M62" i="7"/>
  <c r="R62" i="7" s="1"/>
  <c r="J62" i="7"/>
  <c r="Q61" i="7"/>
  <c r="O61" i="7"/>
  <c r="N61" i="7"/>
  <c r="J61" i="7"/>
  <c r="M61" i="7" s="1"/>
  <c r="R61" i="7" s="1"/>
  <c r="Q60" i="7"/>
  <c r="N60" i="7"/>
  <c r="O60" i="7" s="1"/>
  <c r="M60" i="7"/>
  <c r="R60" i="7" s="1"/>
  <c r="J60" i="7"/>
  <c r="Q59" i="7"/>
  <c r="O59" i="7"/>
  <c r="N59" i="7"/>
  <c r="J59" i="7"/>
  <c r="M59" i="7" s="1"/>
  <c r="R59" i="7" s="1"/>
  <c r="Q58" i="7"/>
  <c r="N58" i="7"/>
  <c r="O58" i="7" s="1"/>
  <c r="J58" i="7"/>
  <c r="M58" i="7" s="1"/>
  <c r="R58" i="7" s="1"/>
  <c r="Q57" i="7"/>
  <c r="N57" i="7"/>
  <c r="O57" i="7" s="1"/>
  <c r="J57" i="7"/>
  <c r="M57" i="7" s="1"/>
  <c r="R57" i="7" s="1"/>
  <c r="P56" i="7"/>
  <c r="Q53" i="7"/>
  <c r="O53" i="7"/>
  <c r="N53" i="7"/>
  <c r="M53" i="7"/>
  <c r="R53" i="7" s="1"/>
  <c r="J53" i="7"/>
  <c r="Q52" i="7"/>
  <c r="O52" i="7"/>
  <c r="N52" i="7"/>
  <c r="M52" i="7"/>
  <c r="R52" i="7" s="1"/>
  <c r="J52" i="7"/>
  <c r="Q51" i="7"/>
  <c r="O51" i="7"/>
  <c r="N51" i="7"/>
  <c r="M51" i="7"/>
  <c r="R51" i="7" s="1"/>
  <c r="J51" i="7"/>
  <c r="Q50" i="7"/>
  <c r="O50" i="7"/>
  <c r="N50" i="7"/>
  <c r="M50" i="7"/>
  <c r="R50" i="7" s="1"/>
  <c r="J50" i="7"/>
  <c r="Q49" i="7"/>
  <c r="O49" i="7"/>
  <c r="N49" i="7"/>
  <c r="M49" i="7"/>
  <c r="R49" i="7" s="1"/>
  <c r="J49" i="7"/>
  <c r="Q48" i="7"/>
  <c r="O48" i="7"/>
  <c r="N48" i="7"/>
  <c r="M48" i="7"/>
  <c r="R48" i="7" s="1"/>
  <c r="J48" i="7"/>
  <c r="Q47" i="7"/>
  <c r="O47" i="7"/>
  <c r="N47" i="7"/>
  <c r="M47" i="7"/>
  <c r="R47" i="7" s="1"/>
  <c r="J47" i="7"/>
  <c r="Q46" i="7"/>
  <c r="O46" i="7"/>
  <c r="N46" i="7"/>
  <c r="M46" i="7"/>
  <c r="R46" i="7" s="1"/>
  <c r="J46" i="7"/>
  <c r="Q45" i="7"/>
  <c r="O45" i="7"/>
  <c r="N45" i="7"/>
  <c r="M45" i="7"/>
  <c r="R45" i="7" s="1"/>
  <c r="J45" i="7"/>
  <c r="Q44" i="7"/>
  <c r="O44" i="7"/>
  <c r="N44" i="7"/>
  <c r="M44" i="7"/>
  <c r="R44" i="7" s="1"/>
  <c r="J44" i="7"/>
  <c r="Q43" i="7"/>
  <c r="O43" i="7"/>
  <c r="N43" i="7"/>
  <c r="M43" i="7"/>
  <c r="R43" i="7" s="1"/>
  <c r="J43" i="7"/>
  <c r="Q42" i="7"/>
  <c r="O42" i="7"/>
  <c r="N42" i="7"/>
  <c r="M42" i="7"/>
  <c r="R42" i="7" s="1"/>
  <c r="J42" i="7"/>
  <c r="P41" i="7"/>
  <c r="Q38" i="7"/>
  <c r="O38" i="7"/>
  <c r="N38" i="7"/>
  <c r="J38" i="7"/>
  <c r="M38" i="7" s="1"/>
  <c r="R38" i="7" s="1"/>
  <c r="Q37" i="7"/>
  <c r="N37" i="7"/>
  <c r="O37" i="7" s="1"/>
  <c r="M37" i="7"/>
  <c r="R37" i="7" s="1"/>
  <c r="J37" i="7"/>
  <c r="Q36" i="7"/>
  <c r="O36" i="7"/>
  <c r="N36" i="7"/>
  <c r="J36" i="7"/>
  <c r="M36" i="7" s="1"/>
  <c r="R36" i="7" s="1"/>
  <c r="Q35" i="7"/>
  <c r="N35" i="7"/>
  <c r="O35" i="7" s="1"/>
  <c r="M35" i="7"/>
  <c r="R35" i="7" s="1"/>
  <c r="J35" i="7"/>
  <c r="Q34" i="7"/>
  <c r="O34" i="7"/>
  <c r="N34" i="7"/>
  <c r="J34" i="7"/>
  <c r="M34" i="7" s="1"/>
  <c r="R34" i="7" s="1"/>
  <c r="Q33" i="7"/>
  <c r="N33" i="7"/>
  <c r="O33" i="7" s="1"/>
  <c r="M33" i="7"/>
  <c r="R33" i="7" s="1"/>
  <c r="J33" i="7"/>
  <c r="Q32" i="7"/>
  <c r="O32" i="7"/>
  <c r="N32" i="7"/>
  <c r="J32" i="7"/>
  <c r="M32" i="7" s="1"/>
  <c r="R32" i="7" s="1"/>
  <c r="Q31" i="7"/>
  <c r="N31" i="7"/>
  <c r="O31" i="7" s="1"/>
  <c r="M31" i="7"/>
  <c r="R31" i="7" s="1"/>
  <c r="J31" i="7"/>
  <c r="Q30" i="7"/>
  <c r="O30" i="7"/>
  <c r="N30" i="7"/>
  <c r="J30" i="7"/>
  <c r="M30" i="7" s="1"/>
  <c r="R30" i="7" s="1"/>
  <c r="Q29" i="7"/>
  <c r="N29" i="7"/>
  <c r="O29" i="7" s="1"/>
  <c r="M29" i="7"/>
  <c r="R29" i="7" s="1"/>
  <c r="J29" i="7"/>
  <c r="Q28" i="7"/>
  <c r="O28" i="7"/>
  <c r="N28" i="7"/>
  <c r="J28" i="7"/>
  <c r="M28" i="7" s="1"/>
  <c r="R28" i="7" s="1"/>
  <c r="P27" i="7"/>
  <c r="Q24" i="7"/>
  <c r="O24" i="7"/>
  <c r="N24" i="7"/>
  <c r="M24" i="7"/>
  <c r="R24" i="7" s="1"/>
  <c r="J24" i="7"/>
  <c r="Q23" i="7"/>
  <c r="O23" i="7"/>
  <c r="N23" i="7"/>
  <c r="M23" i="7"/>
  <c r="R23" i="7" s="1"/>
  <c r="J23" i="7"/>
  <c r="Q22" i="7"/>
  <c r="O22" i="7"/>
  <c r="N22" i="7"/>
  <c r="M22" i="7"/>
  <c r="R22" i="7" s="1"/>
  <c r="J22" i="7"/>
  <c r="Q21" i="7"/>
  <c r="O21" i="7"/>
  <c r="N21" i="7"/>
  <c r="M21" i="7"/>
  <c r="R21" i="7" s="1"/>
  <c r="J21" i="7"/>
  <c r="Q20" i="7"/>
  <c r="O20" i="7"/>
  <c r="N20" i="7"/>
  <c r="M20" i="7"/>
  <c r="R20" i="7" s="1"/>
  <c r="J20" i="7"/>
  <c r="Q19" i="7"/>
  <c r="O19" i="7"/>
  <c r="N19" i="7"/>
  <c r="M19" i="7"/>
  <c r="R19" i="7" s="1"/>
  <c r="J19" i="7"/>
  <c r="Q18" i="7"/>
  <c r="O18" i="7"/>
  <c r="N18" i="7"/>
  <c r="M18" i="7"/>
  <c r="R18" i="7" s="1"/>
  <c r="J18" i="7"/>
  <c r="Q17" i="7"/>
  <c r="O17" i="7"/>
  <c r="N17" i="7"/>
  <c r="M17" i="7"/>
  <c r="R17" i="7" s="1"/>
  <c r="J17" i="7"/>
  <c r="Q16" i="7"/>
  <c r="O16" i="7"/>
  <c r="N16" i="7"/>
  <c r="M16" i="7"/>
  <c r="R16" i="7" s="1"/>
  <c r="J16" i="7"/>
  <c r="Q15" i="7"/>
  <c r="O15" i="7"/>
  <c r="N15" i="7"/>
  <c r="M15" i="7"/>
  <c r="R15" i="7" s="1"/>
  <c r="J15" i="7"/>
  <c r="Q14" i="7"/>
  <c r="O14" i="7"/>
  <c r="N14" i="7"/>
  <c r="M14" i="7"/>
  <c r="R14" i="7" s="1"/>
  <c r="J14" i="7"/>
  <c r="Q13" i="7"/>
  <c r="O13" i="7"/>
  <c r="N13" i="7"/>
  <c r="M13" i="7"/>
  <c r="R13" i="7" s="1"/>
  <c r="J13" i="7"/>
  <c r="Q12" i="7"/>
  <c r="O12" i="7"/>
  <c r="N12" i="7"/>
  <c r="M12" i="7"/>
  <c r="R12" i="7" s="1"/>
  <c r="J12" i="7"/>
  <c r="Q11" i="7"/>
  <c r="O11" i="7"/>
  <c r="N11" i="7"/>
  <c r="M11" i="7"/>
  <c r="R11" i="7" s="1"/>
  <c r="J11" i="7"/>
  <c r="Q10" i="7"/>
  <c r="O10" i="7"/>
  <c r="N10" i="7"/>
  <c r="M10" i="7"/>
  <c r="R10" i="7" s="1"/>
  <c r="J10" i="7"/>
  <c r="Q9" i="7"/>
  <c r="O9" i="7"/>
  <c r="N9" i="7"/>
  <c r="M9" i="7"/>
  <c r="R9" i="7" s="1"/>
  <c r="J9" i="7"/>
  <c r="O8" i="7"/>
  <c r="N8" i="7"/>
  <c r="M8" i="7"/>
  <c r="R8" i="7" s="1"/>
  <c r="J8" i="7"/>
  <c r="P7" i="7"/>
  <c r="Q8" i="7" s="1"/>
  <c r="J5" i="7"/>
  <c r="AG3" i="7"/>
  <c r="AF2" i="7"/>
  <c r="AG2" i="7" s="1"/>
  <c r="AC2" i="7"/>
  <c r="AB2" i="7"/>
  <c r="AA2" i="7"/>
  <c r="R2" i="7"/>
  <c r="Q2" i="7"/>
  <c r="N2" i="7"/>
  <c r="O2" i="7" s="1"/>
  <c r="M2" i="7"/>
  <c r="J2" i="7"/>
  <c r="E2" i="7"/>
  <c r="X1" i="7"/>
  <c r="W1" i="7"/>
  <c r="V1" i="7"/>
  <c r="U1" i="7"/>
  <c r="T1" i="7"/>
  <c r="A11" i="6"/>
  <c r="A9" i="6"/>
  <c r="G9" i="6" s="1"/>
  <c r="W103" i="5"/>
  <c r="W102" i="5"/>
  <c r="W101" i="5"/>
  <c r="W100" i="5"/>
  <c r="W99" i="5"/>
  <c r="W98" i="5"/>
  <c r="W93" i="5"/>
  <c r="S89" i="5"/>
  <c r="S88" i="5"/>
  <c r="S87" i="5"/>
  <c r="S86" i="5"/>
  <c r="S85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AI79" i="5"/>
  <c r="Q79" i="5"/>
  <c r="T77" i="5"/>
  <c r="S77" i="5"/>
  <c r="T76" i="5"/>
  <c r="S76" i="5"/>
  <c r="T75" i="5"/>
  <c r="S75" i="5"/>
  <c r="T74" i="5"/>
  <c r="S74" i="5"/>
  <c r="T73" i="5"/>
  <c r="S73" i="5"/>
  <c r="T72" i="5"/>
  <c r="S72" i="5"/>
  <c r="T71" i="5"/>
  <c r="S71" i="5"/>
  <c r="T70" i="5"/>
  <c r="S70" i="5"/>
  <c r="T69" i="5"/>
  <c r="S69" i="5"/>
  <c r="T68" i="5"/>
  <c r="S68" i="5"/>
  <c r="T67" i="5"/>
  <c r="S67" i="5"/>
  <c r="T66" i="5"/>
  <c r="S66" i="5"/>
  <c r="T65" i="5"/>
  <c r="S65" i="5"/>
  <c r="T64" i="5"/>
  <c r="S64" i="5"/>
  <c r="T63" i="5"/>
  <c r="S63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W59" i="5"/>
  <c r="W57" i="5"/>
  <c r="W56" i="5"/>
  <c r="W92" i="5" s="1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W40" i="5"/>
  <c r="Q40" i="5"/>
  <c r="Q6" i="5" s="1"/>
  <c r="P40" i="5"/>
  <c r="O40" i="5"/>
  <c r="N40" i="5"/>
  <c r="N6" i="5" s="1"/>
  <c r="M40" i="5"/>
  <c r="M6" i="5" s="1"/>
  <c r="L40" i="5"/>
  <c r="K40" i="5"/>
  <c r="J40" i="5"/>
  <c r="J6" i="5" s="1"/>
  <c r="I40" i="5"/>
  <c r="I6" i="5" s="1"/>
  <c r="H40" i="5"/>
  <c r="G40" i="5"/>
  <c r="F40" i="5"/>
  <c r="E40" i="5"/>
  <c r="E6" i="5" s="1"/>
  <c r="D40" i="5"/>
  <c r="C40" i="5"/>
  <c r="B40" i="5"/>
  <c r="B6" i="5" s="1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AI19" i="5"/>
  <c r="AI40" i="5" s="1"/>
  <c r="AI6" i="5" s="1"/>
  <c r="AH19" i="5"/>
  <c r="AH40" i="5" s="1"/>
  <c r="AH6" i="5" s="1"/>
  <c r="AG19" i="5"/>
  <c r="AG40" i="5" s="1"/>
  <c r="AF19" i="5"/>
  <c r="AF40" i="5" s="1"/>
  <c r="AE19" i="5"/>
  <c r="AE40" i="5" s="1"/>
  <c r="AE6" i="5" s="1"/>
  <c r="AD19" i="5"/>
  <c r="AD40" i="5" s="1"/>
  <c r="AD6" i="5" s="1"/>
  <c r="AC19" i="5"/>
  <c r="AC40" i="5" s="1"/>
  <c r="AC6" i="5" s="1"/>
  <c r="AB19" i="5"/>
  <c r="AB40" i="5" s="1"/>
  <c r="AB6" i="5" s="1"/>
  <c r="AA19" i="5"/>
  <c r="AA40" i="5" s="1"/>
  <c r="AA6" i="5" s="1"/>
  <c r="Z19" i="5"/>
  <c r="Z40" i="5" s="1"/>
  <c r="Y19" i="5"/>
  <c r="Y40" i="5" s="1"/>
  <c r="X19" i="5"/>
  <c r="X40" i="5" s="1"/>
  <c r="X6" i="5" s="1"/>
  <c r="W19" i="5"/>
  <c r="V19" i="5"/>
  <c r="V40" i="5" s="1"/>
  <c r="U19" i="5"/>
  <c r="U40" i="5" s="1"/>
  <c r="T19" i="5"/>
  <c r="T40" i="5" s="1"/>
  <c r="T6" i="5" s="1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S17" i="5"/>
  <c r="S81" i="5" s="1"/>
  <c r="A17" i="5"/>
  <c r="A81" i="5" s="1"/>
  <c r="W13" i="5"/>
  <c r="W12" i="5"/>
  <c r="W11" i="5"/>
  <c r="W8" i="5"/>
  <c r="AG6" i="5"/>
  <c r="AF6" i="5"/>
  <c r="Z6" i="5"/>
  <c r="W6" i="5"/>
  <c r="V6" i="5"/>
  <c r="U6" i="5"/>
  <c r="P6" i="5"/>
  <c r="O6" i="5"/>
  <c r="L6" i="5"/>
  <c r="K6" i="5"/>
  <c r="H6" i="5"/>
  <c r="G6" i="5"/>
  <c r="F6" i="5"/>
  <c r="D6" i="5"/>
  <c r="C6" i="5"/>
  <c r="AI5" i="5"/>
  <c r="Y5" i="5"/>
  <c r="Z5" i="5" s="1"/>
  <c r="AA5" i="5" s="1"/>
  <c r="AB5" i="5" s="1"/>
  <c r="AC5" i="5" s="1"/>
  <c r="AD5" i="5" s="1"/>
  <c r="AE5" i="5" s="1"/>
  <c r="AF5" i="5" s="1"/>
  <c r="AG5" i="5" s="1"/>
  <c r="AH5" i="5" s="1"/>
  <c r="X5" i="5"/>
  <c r="W5" i="5"/>
  <c r="U5" i="5"/>
  <c r="V5" i="5" s="1"/>
  <c r="T5" i="5"/>
  <c r="Q5" i="5"/>
  <c r="E5" i="5"/>
  <c r="F5" i="5" s="1"/>
  <c r="G5" i="5" s="1"/>
  <c r="H5" i="5" s="1"/>
  <c r="I5" i="5" s="1"/>
  <c r="J5" i="5" s="1"/>
  <c r="K5" i="5" s="1"/>
  <c r="L5" i="5" s="1"/>
  <c r="M5" i="5" s="1"/>
  <c r="N5" i="5" s="1"/>
  <c r="O5" i="5" s="1"/>
  <c r="P5" i="5" s="1"/>
  <c r="B5" i="5"/>
  <c r="C5" i="5" s="1"/>
  <c r="D5" i="5" s="1"/>
  <c r="S1" i="5"/>
  <c r="R258" i="4"/>
  <c r="P258" i="4"/>
  <c r="O258" i="4"/>
  <c r="N258" i="4"/>
  <c r="S258" i="4" s="1"/>
  <c r="K258" i="4"/>
  <c r="R257" i="4"/>
  <c r="P257" i="4"/>
  <c r="O257" i="4"/>
  <c r="N257" i="4"/>
  <c r="S257" i="4" s="1"/>
  <c r="K257" i="4"/>
  <c r="R256" i="4"/>
  <c r="P256" i="4"/>
  <c r="O256" i="4"/>
  <c r="N256" i="4"/>
  <c r="S256" i="4" s="1"/>
  <c r="K256" i="4"/>
  <c r="R255" i="4"/>
  <c r="P255" i="4"/>
  <c r="O255" i="4"/>
  <c r="N255" i="4"/>
  <c r="S255" i="4" s="1"/>
  <c r="K255" i="4"/>
  <c r="R254" i="4"/>
  <c r="P254" i="4"/>
  <c r="O254" i="4"/>
  <c r="N254" i="4"/>
  <c r="S254" i="4" s="1"/>
  <c r="K254" i="4"/>
  <c r="R253" i="4"/>
  <c r="P253" i="4"/>
  <c r="O253" i="4"/>
  <c r="N253" i="4"/>
  <c r="S253" i="4" s="1"/>
  <c r="K253" i="4"/>
  <c r="P252" i="4"/>
  <c r="O252" i="4"/>
  <c r="N252" i="4"/>
  <c r="S252" i="4" s="1"/>
  <c r="K252" i="4"/>
  <c r="Q251" i="4"/>
  <c r="R252" i="4" s="1"/>
  <c r="R248" i="4"/>
  <c r="P248" i="4"/>
  <c r="O248" i="4"/>
  <c r="K248" i="4"/>
  <c r="N248" i="4" s="1"/>
  <c r="S248" i="4" s="1"/>
  <c r="R247" i="4"/>
  <c r="O247" i="4"/>
  <c r="P247" i="4" s="1"/>
  <c r="K247" i="4"/>
  <c r="N247" i="4" s="1"/>
  <c r="S247" i="4" s="1"/>
  <c r="R246" i="4"/>
  <c r="O246" i="4"/>
  <c r="P246" i="4" s="1"/>
  <c r="K246" i="4"/>
  <c r="N246" i="4" s="1"/>
  <c r="S246" i="4" s="1"/>
  <c r="R245" i="4"/>
  <c r="O245" i="4"/>
  <c r="P245" i="4" s="1"/>
  <c r="N245" i="4"/>
  <c r="S245" i="4" s="1"/>
  <c r="K245" i="4"/>
  <c r="R244" i="4"/>
  <c r="O244" i="4"/>
  <c r="P244" i="4" s="1"/>
  <c r="K244" i="4"/>
  <c r="N244" i="4" s="1"/>
  <c r="S244" i="4" s="1"/>
  <c r="R243" i="4"/>
  <c r="P243" i="4"/>
  <c r="O243" i="4"/>
  <c r="K243" i="4"/>
  <c r="N243" i="4" s="1"/>
  <c r="S243" i="4" s="1"/>
  <c r="R242" i="4"/>
  <c r="O242" i="4"/>
  <c r="P242" i="4" s="1"/>
  <c r="N242" i="4"/>
  <c r="S242" i="4" s="1"/>
  <c r="K242" i="4"/>
  <c r="R241" i="4"/>
  <c r="P241" i="4"/>
  <c r="O241" i="4"/>
  <c r="K241" i="4"/>
  <c r="N241" i="4" s="1"/>
  <c r="S241" i="4" s="1"/>
  <c r="R240" i="4"/>
  <c r="O240" i="4"/>
  <c r="P240" i="4" s="1"/>
  <c r="N240" i="4"/>
  <c r="S240" i="4" s="1"/>
  <c r="K240" i="4"/>
  <c r="R239" i="4"/>
  <c r="P239" i="4"/>
  <c r="O239" i="4"/>
  <c r="K239" i="4"/>
  <c r="N239" i="4" s="1"/>
  <c r="S239" i="4" s="1"/>
  <c r="R238" i="4"/>
  <c r="O238" i="4"/>
  <c r="P238" i="4" s="1"/>
  <c r="N238" i="4"/>
  <c r="S238" i="4" s="1"/>
  <c r="K238" i="4"/>
  <c r="R237" i="4"/>
  <c r="P237" i="4"/>
  <c r="O237" i="4"/>
  <c r="K237" i="4"/>
  <c r="N237" i="4" s="1"/>
  <c r="S237" i="4" s="1"/>
  <c r="R236" i="4"/>
  <c r="O236" i="4"/>
  <c r="P236" i="4" s="1"/>
  <c r="N236" i="4"/>
  <c r="S236" i="4" s="1"/>
  <c r="K236" i="4"/>
  <c r="Q235" i="4"/>
  <c r="R232" i="4"/>
  <c r="P232" i="4"/>
  <c r="O232" i="4"/>
  <c r="K232" i="4"/>
  <c r="N232" i="4" s="1"/>
  <c r="S232" i="4" s="1"/>
  <c r="R231" i="4"/>
  <c r="O231" i="4"/>
  <c r="P231" i="4" s="1"/>
  <c r="N231" i="4"/>
  <c r="S231" i="4" s="1"/>
  <c r="K231" i="4"/>
  <c r="R230" i="4"/>
  <c r="P230" i="4"/>
  <c r="O230" i="4"/>
  <c r="K230" i="4"/>
  <c r="N230" i="4" s="1"/>
  <c r="S230" i="4" s="1"/>
  <c r="R229" i="4"/>
  <c r="O229" i="4"/>
  <c r="P229" i="4" s="1"/>
  <c r="N229" i="4"/>
  <c r="S229" i="4" s="1"/>
  <c r="K229" i="4"/>
  <c r="R228" i="4"/>
  <c r="P228" i="4"/>
  <c r="O228" i="4"/>
  <c r="K228" i="4"/>
  <c r="N228" i="4" s="1"/>
  <c r="S228" i="4" s="1"/>
  <c r="R227" i="4"/>
  <c r="O227" i="4"/>
  <c r="P227" i="4" s="1"/>
  <c r="N227" i="4"/>
  <c r="S227" i="4" s="1"/>
  <c r="K227" i="4"/>
  <c r="R226" i="4"/>
  <c r="P226" i="4"/>
  <c r="O226" i="4"/>
  <c r="K226" i="4"/>
  <c r="N226" i="4" s="1"/>
  <c r="S226" i="4" s="1"/>
  <c r="R225" i="4"/>
  <c r="O225" i="4"/>
  <c r="P225" i="4" s="1"/>
  <c r="N225" i="4"/>
  <c r="S225" i="4" s="1"/>
  <c r="K225" i="4"/>
  <c r="R224" i="4"/>
  <c r="P224" i="4"/>
  <c r="O224" i="4"/>
  <c r="K224" i="4"/>
  <c r="N224" i="4" s="1"/>
  <c r="S224" i="4" s="1"/>
  <c r="R223" i="4"/>
  <c r="O223" i="4"/>
  <c r="P223" i="4" s="1"/>
  <c r="N223" i="4"/>
  <c r="S223" i="4" s="1"/>
  <c r="K223" i="4"/>
  <c r="R222" i="4"/>
  <c r="P222" i="4"/>
  <c r="O222" i="4"/>
  <c r="K222" i="4"/>
  <c r="N222" i="4" s="1"/>
  <c r="S222" i="4" s="1"/>
  <c r="R221" i="4"/>
  <c r="O221" i="4"/>
  <c r="P221" i="4" s="1"/>
  <c r="N221" i="4"/>
  <c r="S221" i="4" s="1"/>
  <c r="K221" i="4"/>
  <c r="R220" i="4"/>
  <c r="P220" i="4"/>
  <c r="O220" i="4"/>
  <c r="K220" i="4"/>
  <c r="N220" i="4" s="1"/>
  <c r="S220" i="4" s="1"/>
  <c r="R219" i="4"/>
  <c r="O219" i="4"/>
  <c r="P219" i="4" s="1"/>
  <c r="N219" i="4"/>
  <c r="S219" i="4" s="1"/>
  <c r="K219" i="4"/>
  <c r="R218" i="4"/>
  <c r="P218" i="4"/>
  <c r="O218" i="4"/>
  <c r="K218" i="4"/>
  <c r="N218" i="4" s="1"/>
  <c r="S218" i="4" s="1"/>
  <c r="R217" i="4"/>
  <c r="O217" i="4"/>
  <c r="P217" i="4" s="1"/>
  <c r="N217" i="4"/>
  <c r="S217" i="4" s="1"/>
  <c r="K217" i="4"/>
  <c r="R216" i="4"/>
  <c r="P216" i="4"/>
  <c r="O216" i="4"/>
  <c r="K216" i="4"/>
  <c r="N216" i="4" s="1"/>
  <c r="S216" i="4" s="1"/>
  <c r="R215" i="4"/>
  <c r="O215" i="4"/>
  <c r="P215" i="4" s="1"/>
  <c r="N215" i="4"/>
  <c r="S215" i="4" s="1"/>
  <c r="K215" i="4"/>
  <c r="R214" i="4"/>
  <c r="P214" i="4"/>
  <c r="O214" i="4"/>
  <c r="K214" i="4"/>
  <c r="N214" i="4" s="1"/>
  <c r="S214" i="4" s="1"/>
  <c r="R213" i="4"/>
  <c r="O213" i="4"/>
  <c r="P213" i="4" s="1"/>
  <c r="N213" i="4"/>
  <c r="S213" i="4" s="1"/>
  <c r="K213" i="4"/>
  <c r="R212" i="4"/>
  <c r="P212" i="4"/>
  <c r="O212" i="4"/>
  <c r="K212" i="4"/>
  <c r="N212" i="4" s="1"/>
  <c r="S212" i="4" s="1"/>
  <c r="R211" i="4"/>
  <c r="O211" i="4"/>
  <c r="P211" i="4" s="1"/>
  <c r="N211" i="4"/>
  <c r="S211" i="4" s="1"/>
  <c r="K211" i="4"/>
  <c r="R210" i="4"/>
  <c r="P210" i="4"/>
  <c r="O210" i="4"/>
  <c r="K210" i="4"/>
  <c r="N210" i="4" s="1"/>
  <c r="S210" i="4" s="1"/>
  <c r="R209" i="4"/>
  <c r="O209" i="4"/>
  <c r="P209" i="4" s="1"/>
  <c r="K209" i="4"/>
  <c r="N209" i="4" s="1"/>
  <c r="S209" i="4" s="1"/>
  <c r="R208" i="4"/>
  <c r="O208" i="4"/>
  <c r="P208" i="4" s="1"/>
  <c r="K208" i="4"/>
  <c r="N208" i="4" s="1"/>
  <c r="S208" i="4" s="1"/>
  <c r="R207" i="4"/>
  <c r="O207" i="4"/>
  <c r="P207" i="4" s="1"/>
  <c r="K207" i="4"/>
  <c r="N207" i="4" s="1"/>
  <c r="S207" i="4" s="1"/>
  <c r="R206" i="4"/>
  <c r="O206" i="4"/>
  <c r="P206" i="4" s="1"/>
  <c r="K206" i="4"/>
  <c r="N206" i="4" s="1"/>
  <c r="S206" i="4" s="1"/>
  <c r="R205" i="4"/>
  <c r="O205" i="4"/>
  <c r="P205" i="4" s="1"/>
  <c r="K205" i="4"/>
  <c r="N205" i="4" s="1"/>
  <c r="S205" i="4" s="1"/>
  <c r="Q204" i="4"/>
  <c r="R201" i="4"/>
  <c r="P201" i="4"/>
  <c r="O201" i="4"/>
  <c r="N201" i="4"/>
  <c r="S201" i="4" s="1"/>
  <c r="K201" i="4"/>
  <c r="R200" i="4"/>
  <c r="P200" i="4"/>
  <c r="O200" i="4"/>
  <c r="N200" i="4"/>
  <c r="S200" i="4" s="1"/>
  <c r="K200" i="4"/>
  <c r="R199" i="4"/>
  <c r="P199" i="4"/>
  <c r="O199" i="4"/>
  <c r="N199" i="4"/>
  <c r="S199" i="4" s="1"/>
  <c r="K199" i="4"/>
  <c r="R198" i="4"/>
  <c r="P198" i="4"/>
  <c r="O198" i="4"/>
  <c r="N198" i="4"/>
  <c r="S198" i="4" s="1"/>
  <c r="K198" i="4"/>
  <c r="R197" i="4"/>
  <c r="P197" i="4"/>
  <c r="O197" i="4"/>
  <c r="N197" i="4"/>
  <c r="S197" i="4" s="1"/>
  <c r="K197" i="4"/>
  <c r="R196" i="4"/>
  <c r="P196" i="4"/>
  <c r="O196" i="4"/>
  <c r="N196" i="4"/>
  <c r="S196" i="4" s="1"/>
  <c r="K196" i="4"/>
  <c r="R195" i="4"/>
  <c r="P195" i="4"/>
  <c r="O195" i="4"/>
  <c r="N195" i="4"/>
  <c r="S195" i="4" s="1"/>
  <c r="K195" i="4"/>
  <c r="R194" i="4"/>
  <c r="P194" i="4"/>
  <c r="O194" i="4"/>
  <c r="N194" i="4"/>
  <c r="S194" i="4" s="1"/>
  <c r="K194" i="4"/>
  <c r="R193" i="4"/>
  <c r="P193" i="4"/>
  <c r="O193" i="4"/>
  <c r="N193" i="4"/>
  <c r="S193" i="4" s="1"/>
  <c r="K193" i="4"/>
  <c r="R192" i="4"/>
  <c r="P192" i="4"/>
  <c r="O192" i="4"/>
  <c r="N192" i="4"/>
  <c r="S192" i="4" s="1"/>
  <c r="K192" i="4"/>
  <c r="R191" i="4"/>
  <c r="P191" i="4"/>
  <c r="O191" i="4"/>
  <c r="N191" i="4"/>
  <c r="S191" i="4" s="1"/>
  <c r="K191" i="4"/>
  <c r="R190" i="4"/>
  <c r="P190" i="4"/>
  <c r="O190" i="4"/>
  <c r="N190" i="4"/>
  <c r="S190" i="4" s="1"/>
  <c r="K190" i="4"/>
  <c r="R189" i="4"/>
  <c r="P189" i="4"/>
  <c r="O189" i="4"/>
  <c r="N189" i="4"/>
  <c r="S189" i="4" s="1"/>
  <c r="K189" i="4"/>
  <c r="R188" i="4"/>
  <c r="P188" i="4"/>
  <c r="O188" i="4"/>
  <c r="N188" i="4"/>
  <c r="S188" i="4" s="1"/>
  <c r="K188" i="4"/>
  <c r="R187" i="4"/>
  <c r="P187" i="4"/>
  <c r="O187" i="4"/>
  <c r="N187" i="4"/>
  <c r="S187" i="4" s="1"/>
  <c r="K187" i="4"/>
  <c r="R186" i="4"/>
  <c r="P186" i="4"/>
  <c r="O186" i="4"/>
  <c r="N186" i="4"/>
  <c r="S186" i="4" s="1"/>
  <c r="K186" i="4"/>
  <c r="R185" i="4"/>
  <c r="P185" i="4"/>
  <c r="O185" i="4"/>
  <c r="N185" i="4"/>
  <c r="S185" i="4" s="1"/>
  <c r="K185" i="4"/>
  <c r="R184" i="4"/>
  <c r="P184" i="4"/>
  <c r="O184" i="4"/>
  <c r="N184" i="4"/>
  <c r="S184" i="4" s="1"/>
  <c r="K184" i="4"/>
  <c r="R183" i="4"/>
  <c r="P183" i="4"/>
  <c r="O183" i="4"/>
  <c r="N183" i="4"/>
  <c r="S183" i="4" s="1"/>
  <c r="K183" i="4"/>
  <c r="R182" i="4"/>
  <c r="P182" i="4"/>
  <c r="O182" i="4"/>
  <c r="N182" i="4"/>
  <c r="S182" i="4" s="1"/>
  <c r="K182" i="4"/>
  <c r="R181" i="4"/>
  <c r="P181" i="4"/>
  <c r="O181" i="4"/>
  <c r="N181" i="4"/>
  <c r="S181" i="4" s="1"/>
  <c r="K181" i="4"/>
  <c r="R180" i="4"/>
  <c r="P180" i="4"/>
  <c r="O180" i="4"/>
  <c r="N180" i="4"/>
  <c r="S180" i="4" s="1"/>
  <c r="K180" i="4"/>
  <c r="R179" i="4"/>
  <c r="P179" i="4"/>
  <c r="O179" i="4"/>
  <c r="N179" i="4"/>
  <c r="S179" i="4" s="1"/>
  <c r="K179" i="4"/>
  <c r="R178" i="4"/>
  <c r="P178" i="4"/>
  <c r="O178" i="4"/>
  <c r="K178" i="4"/>
  <c r="N178" i="4" s="1"/>
  <c r="S178" i="4" s="1"/>
  <c r="R177" i="4"/>
  <c r="O177" i="4"/>
  <c r="P177" i="4" s="1"/>
  <c r="N177" i="4"/>
  <c r="S177" i="4" s="1"/>
  <c r="K177" i="4"/>
  <c r="R176" i="4"/>
  <c r="P176" i="4"/>
  <c r="O176" i="4"/>
  <c r="K176" i="4"/>
  <c r="N176" i="4" s="1"/>
  <c r="S176" i="4" s="1"/>
  <c r="R175" i="4"/>
  <c r="O175" i="4"/>
  <c r="P175" i="4" s="1"/>
  <c r="N175" i="4"/>
  <c r="S175" i="4" s="1"/>
  <c r="K175" i="4"/>
  <c r="P174" i="4"/>
  <c r="O174" i="4"/>
  <c r="K174" i="4"/>
  <c r="N174" i="4" s="1"/>
  <c r="S174" i="4" s="1"/>
  <c r="Q173" i="4"/>
  <c r="R174" i="4" s="1"/>
  <c r="R170" i="4"/>
  <c r="O170" i="4"/>
  <c r="P170" i="4" s="1"/>
  <c r="N170" i="4"/>
  <c r="S170" i="4" s="1"/>
  <c r="K170" i="4"/>
  <c r="R169" i="4"/>
  <c r="P169" i="4"/>
  <c r="O169" i="4"/>
  <c r="K169" i="4"/>
  <c r="N169" i="4" s="1"/>
  <c r="S169" i="4" s="1"/>
  <c r="R168" i="4"/>
  <c r="O168" i="4"/>
  <c r="P168" i="4" s="1"/>
  <c r="N168" i="4"/>
  <c r="S168" i="4" s="1"/>
  <c r="K168" i="4"/>
  <c r="R167" i="4"/>
  <c r="P167" i="4"/>
  <c r="O167" i="4"/>
  <c r="K167" i="4"/>
  <c r="N167" i="4" s="1"/>
  <c r="S167" i="4" s="1"/>
  <c r="R166" i="4"/>
  <c r="O166" i="4"/>
  <c r="P166" i="4" s="1"/>
  <c r="N166" i="4"/>
  <c r="S166" i="4" s="1"/>
  <c r="K166" i="4"/>
  <c r="R165" i="4"/>
  <c r="P165" i="4"/>
  <c r="O165" i="4"/>
  <c r="K165" i="4"/>
  <c r="N165" i="4" s="1"/>
  <c r="S165" i="4" s="1"/>
  <c r="R164" i="4"/>
  <c r="O164" i="4"/>
  <c r="P164" i="4" s="1"/>
  <c r="N164" i="4"/>
  <c r="S164" i="4" s="1"/>
  <c r="K164" i="4"/>
  <c r="R163" i="4"/>
  <c r="P163" i="4"/>
  <c r="O163" i="4"/>
  <c r="K163" i="4"/>
  <c r="N163" i="4" s="1"/>
  <c r="S163" i="4" s="1"/>
  <c r="R162" i="4"/>
  <c r="O162" i="4"/>
  <c r="P162" i="4" s="1"/>
  <c r="N162" i="4"/>
  <c r="S162" i="4" s="1"/>
  <c r="K162" i="4"/>
  <c r="R161" i="4"/>
  <c r="P161" i="4"/>
  <c r="O161" i="4"/>
  <c r="K161" i="4"/>
  <c r="N161" i="4" s="1"/>
  <c r="S161" i="4" s="1"/>
  <c r="R160" i="4"/>
  <c r="O160" i="4"/>
  <c r="P160" i="4" s="1"/>
  <c r="N160" i="4"/>
  <c r="S160" i="4" s="1"/>
  <c r="K160" i="4"/>
  <c r="R159" i="4"/>
  <c r="P159" i="4"/>
  <c r="O159" i="4"/>
  <c r="K159" i="4"/>
  <c r="N159" i="4" s="1"/>
  <c r="S159" i="4" s="1"/>
  <c r="R158" i="4"/>
  <c r="O158" i="4"/>
  <c r="P158" i="4" s="1"/>
  <c r="N158" i="4"/>
  <c r="S158" i="4" s="1"/>
  <c r="K158" i="4"/>
  <c r="R157" i="4"/>
  <c r="P157" i="4"/>
  <c r="O157" i="4"/>
  <c r="K157" i="4"/>
  <c r="N157" i="4" s="1"/>
  <c r="S157" i="4" s="1"/>
  <c r="R156" i="4"/>
  <c r="O156" i="4"/>
  <c r="P156" i="4" s="1"/>
  <c r="N156" i="4"/>
  <c r="S156" i="4" s="1"/>
  <c r="K156" i="4"/>
  <c r="R155" i="4"/>
  <c r="P155" i="4"/>
  <c r="O155" i="4"/>
  <c r="K155" i="4"/>
  <c r="N155" i="4" s="1"/>
  <c r="S155" i="4" s="1"/>
  <c r="R154" i="4"/>
  <c r="O154" i="4"/>
  <c r="P154" i="4" s="1"/>
  <c r="N154" i="4"/>
  <c r="S154" i="4" s="1"/>
  <c r="K154" i="4"/>
  <c r="R153" i="4"/>
  <c r="P153" i="4"/>
  <c r="O153" i="4"/>
  <c r="K153" i="4"/>
  <c r="N153" i="4" s="1"/>
  <c r="S153" i="4" s="1"/>
  <c r="R152" i="4"/>
  <c r="O152" i="4"/>
  <c r="P152" i="4" s="1"/>
  <c r="N152" i="4"/>
  <c r="S152" i="4" s="1"/>
  <c r="K152" i="4"/>
  <c r="R151" i="4"/>
  <c r="P151" i="4"/>
  <c r="O151" i="4"/>
  <c r="K151" i="4"/>
  <c r="N151" i="4" s="1"/>
  <c r="S151" i="4" s="1"/>
  <c r="R150" i="4"/>
  <c r="O150" i="4"/>
  <c r="P150" i="4" s="1"/>
  <c r="K150" i="4"/>
  <c r="N150" i="4" s="1"/>
  <c r="S150" i="4" s="1"/>
  <c r="R149" i="4"/>
  <c r="O149" i="4"/>
  <c r="P149" i="4" s="1"/>
  <c r="K149" i="4"/>
  <c r="N149" i="4" s="1"/>
  <c r="S149" i="4" s="1"/>
  <c r="R148" i="4"/>
  <c r="O148" i="4"/>
  <c r="P148" i="4" s="1"/>
  <c r="K148" i="4"/>
  <c r="N148" i="4" s="1"/>
  <c r="S148" i="4" s="1"/>
  <c r="R147" i="4"/>
  <c r="O147" i="4"/>
  <c r="P147" i="4" s="1"/>
  <c r="K147" i="4"/>
  <c r="N147" i="4" s="1"/>
  <c r="S147" i="4" s="1"/>
  <c r="R146" i="4"/>
  <c r="O146" i="4"/>
  <c r="P146" i="4" s="1"/>
  <c r="K146" i="4"/>
  <c r="N146" i="4" s="1"/>
  <c r="S146" i="4" s="1"/>
  <c r="R145" i="4"/>
  <c r="O145" i="4"/>
  <c r="P145" i="4" s="1"/>
  <c r="K145" i="4"/>
  <c r="N145" i="4" s="1"/>
  <c r="S145" i="4" s="1"/>
  <c r="R144" i="4"/>
  <c r="O144" i="4"/>
  <c r="P144" i="4" s="1"/>
  <c r="K144" i="4"/>
  <c r="N144" i="4" s="1"/>
  <c r="S144" i="4" s="1"/>
  <c r="R143" i="4"/>
  <c r="O143" i="4"/>
  <c r="P143" i="4" s="1"/>
  <c r="K143" i="4"/>
  <c r="N143" i="4" s="1"/>
  <c r="S143" i="4" s="1"/>
  <c r="R142" i="4"/>
  <c r="O142" i="4"/>
  <c r="P142" i="4" s="1"/>
  <c r="K142" i="4"/>
  <c r="N142" i="4" s="1"/>
  <c r="S142" i="4" s="1"/>
  <c r="R141" i="4"/>
  <c r="O141" i="4"/>
  <c r="P141" i="4" s="1"/>
  <c r="K141" i="4"/>
  <c r="N141" i="4" s="1"/>
  <c r="S141" i="4" s="1"/>
  <c r="R140" i="4"/>
  <c r="O140" i="4"/>
  <c r="P140" i="4" s="1"/>
  <c r="K140" i="4"/>
  <c r="N140" i="4" s="1"/>
  <c r="S140" i="4" s="1"/>
  <c r="R139" i="4"/>
  <c r="O139" i="4"/>
  <c r="P139" i="4" s="1"/>
  <c r="K139" i="4"/>
  <c r="N139" i="4" s="1"/>
  <c r="S139" i="4" s="1"/>
  <c r="R138" i="4"/>
  <c r="O138" i="4"/>
  <c r="P138" i="4" s="1"/>
  <c r="K138" i="4"/>
  <c r="N138" i="4" s="1"/>
  <c r="S138" i="4" s="1"/>
  <c r="R137" i="4"/>
  <c r="O137" i="4"/>
  <c r="P137" i="4" s="1"/>
  <c r="K137" i="4"/>
  <c r="N137" i="4" s="1"/>
  <c r="S137" i="4" s="1"/>
  <c r="R136" i="4"/>
  <c r="O136" i="4"/>
  <c r="P136" i="4" s="1"/>
  <c r="K136" i="4"/>
  <c r="N136" i="4" s="1"/>
  <c r="S136" i="4" s="1"/>
  <c r="R135" i="4"/>
  <c r="O135" i="4"/>
  <c r="P135" i="4" s="1"/>
  <c r="K135" i="4"/>
  <c r="N135" i="4" s="1"/>
  <c r="S135" i="4" s="1"/>
  <c r="R134" i="4"/>
  <c r="O134" i="4"/>
  <c r="P134" i="4" s="1"/>
  <c r="K134" i="4"/>
  <c r="N134" i="4" s="1"/>
  <c r="S134" i="4" s="1"/>
  <c r="R133" i="4"/>
  <c r="O133" i="4"/>
  <c r="P133" i="4" s="1"/>
  <c r="K133" i="4"/>
  <c r="N133" i="4" s="1"/>
  <c r="S133" i="4" s="1"/>
  <c r="R132" i="4"/>
  <c r="O132" i="4"/>
  <c r="P132" i="4" s="1"/>
  <c r="K132" i="4"/>
  <c r="N132" i="4" s="1"/>
  <c r="S132" i="4" s="1"/>
  <c r="Q131" i="4"/>
  <c r="R128" i="4"/>
  <c r="P128" i="4"/>
  <c r="O128" i="4"/>
  <c r="N128" i="4"/>
  <c r="S128" i="4" s="1"/>
  <c r="K128" i="4"/>
  <c r="R127" i="4"/>
  <c r="P127" i="4"/>
  <c r="O127" i="4"/>
  <c r="N127" i="4"/>
  <c r="S127" i="4" s="1"/>
  <c r="K127" i="4"/>
  <c r="R126" i="4"/>
  <c r="P126" i="4"/>
  <c r="O126" i="4"/>
  <c r="N126" i="4"/>
  <c r="S126" i="4" s="1"/>
  <c r="K126" i="4"/>
  <c r="R125" i="4"/>
  <c r="P125" i="4"/>
  <c r="O125" i="4"/>
  <c r="N125" i="4"/>
  <c r="S125" i="4" s="1"/>
  <c r="K125" i="4"/>
  <c r="R124" i="4"/>
  <c r="P124" i="4"/>
  <c r="O124" i="4"/>
  <c r="N124" i="4"/>
  <c r="S124" i="4" s="1"/>
  <c r="K124" i="4"/>
  <c r="R123" i="4"/>
  <c r="P123" i="4"/>
  <c r="O123" i="4"/>
  <c r="N123" i="4"/>
  <c r="S123" i="4" s="1"/>
  <c r="K123" i="4"/>
  <c r="R122" i="4"/>
  <c r="P122" i="4"/>
  <c r="O122" i="4"/>
  <c r="N122" i="4"/>
  <c r="S122" i="4" s="1"/>
  <c r="K122" i="4"/>
  <c r="R121" i="4"/>
  <c r="P121" i="4"/>
  <c r="O121" i="4"/>
  <c r="N121" i="4"/>
  <c r="S121" i="4" s="1"/>
  <c r="K121" i="4"/>
  <c r="R120" i="4"/>
  <c r="P120" i="4"/>
  <c r="O120" i="4"/>
  <c r="N120" i="4"/>
  <c r="S120" i="4" s="1"/>
  <c r="K120" i="4"/>
  <c r="R119" i="4"/>
  <c r="P119" i="4"/>
  <c r="O119" i="4"/>
  <c r="N119" i="4"/>
  <c r="S119" i="4" s="1"/>
  <c r="K119" i="4"/>
  <c r="R118" i="4"/>
  <c r="P118" i="4"/>
  <c r="O118" i="4"/>
  <c r="N118" i="4"/>
  <c r="S118" i="4" s="1"/>
  <c r="K118" i="4"/>
  <c r="R117" i="4"/>
  <c r="P117" i="4"/>
  <c r="O117" i="4"/>
  <c r="N117" i="4"/>
  <c r="S117" i="4" s="1"/>
  <c r="K117" i="4"/>
  <c r="R116" i="4"/>
  <c r="P116" i="4"/>
  <c r="O116" i="4"/>
  <c r="N116" i="4"/>
  <c r="S116" i="4" s="1"/>
  <c r="K116" i="4"/>
  <c r="R115" i="4"/>
  <c r="P115" i="4"/>
  <c r="O115" i="4"/>
  <c r="N115" i="4"/>
  <c r="S115" i="4" s="1"/>
  <c r="K115" i="4"/>
  <c r="R114" i="4"/>
  <c r="P114" i="4"/>
  <c r="O114" i="4"/>
  <c r="N114" i="4"/>
  <c r="S114" i="4" s="1"/>
  <c r="K114" i="4"/>
  <c r="R113" i="4"/>
  <c r="P113" i="4"/>
  <c r="O113" i="4"/>
  <c r="N113" i="4"/>
  <c r="S113" i="4" s="1"/>
  <c r="K113" i="4"/>
  <c r="R112" i="4"/>
  <c r="P112" i="4"/>
  <c r="O112" i="4"/>
  <c r="N112" i="4"/>
  <c r="S112" i="4" s="1"/>
  <c r="K112" i="4"/>
  <c r="R111" i="4"/>
  <c r="P111" i="4"/>
  <c r="O111" i="4"/>
  <c r="N111" i="4"/>
  <c r="S111" i="4" s="1"/>
  <c r="K111" i="4"/>
  <c r="R110" i="4"/>
  <c r="P110" i="4"/>
  <c r="O110" i="4"/>
  <c r="N110" i="4"/>
  <c r="S110" i="4" s="1"/>
  <c r="K110" i="4"/>
  <c r="R109" i="4"/>
  <c r="P109" i="4"/>
  <c r="O109" i="4"/>
  <c r="N109" i="4"/>
  <c r="S109" i="4" s="1"/>
  <c r="K109" i="4"/>
  <c r="R108" i="4"/>
  <c r="P108" i="4"/>
  <c r="O108" i="4"/>
  <c r="N108" i="4"/>
  <c r="S108" i="4" s="1"/>
  <c r="K108" i="4"/>
  <c r="R107" i="4"/>
  <c r="P107" i="4"/>
  <c r="O107" i="4"/>
  <c r="N107" i="4"/>
  <c r="S107" i="4" s="1"/>
  <c r="K107" i="4"/>
  <c r="R106" i="4"/>
  <c r="P106" i="4"/>
  <c r="O106" i="4"/>
  <c r="N106" i="4"/>
  <c r="S106" i="4" s="1"/>
  <c r="K106" i="4"/>
  <c r="R105" i="4"/>
  <c r="P105" i="4"/>
  <c r="O105" i="4"/>
  <c r="N105" i="4"/>
  <c r="S105" i="4" s="1"/>
  <c r="K105" i="4"/>
  <c r="R104" i="4"/>
  <c r="P104" i="4"/>
  <c r="O104" i="4"/>
  <c r="N104" i="4"/>
  <c r="S104" i="4" s="1"/>
  <c r="K104" i="4"/>
  <c r="R103" i="4"/>
  <c r="P103" i="4"/>
  <c r="O103" i="4"/>
  <c r="N103" i="4"/>
  <c r="S103" i="4" s="1"/>
  <c r="K103" i="4"/>
  <c r="R102" i="4"/>
  <c r="P102" i="4"/>
  <c r="O102" i="4"/>
  <c r="N102" i="4"/>
  <c r="S102" i="4" s="1"/>
  <c r="K102" i="4"/>
  <c r="R101" i="4"/>
  <c r="P101" i="4"/>
  <c r="O101" i="4"/>
  <c r="N101" i="4"/>
  <c r="S101" i="4" s="1"/>
  <c r="K101" i="4"/>
  <c r="R100" i="4"/>
  <c r="P100" i="4"/>
  <c r="O100" i="4"/>
  <c r="N100" i="4"/>
  <c r="S100" i="4" s="1"/>
  <c r="K100" i="4"/>
  <c r="R99" i="4"/>
  <c r="P99" i="4"/>
  <c r="O99" i="4"/>
  <c r="N99" i="4"/>
  <c r="S99" i="4" s="1"/>
  <c r="K99" i="4"/>
  <c r="R98" i="4"/>
  <c r="P98" i="4"/>
  <c r="O98" i="4"/>
  <c r="N98" i="4"/>
  <c r="S98" i="4" s="1"/>
  <c r="K98" i="4"/>
  <c r="R97" i="4"/>
  <c r="P97" i="4"/>
  <c r="O97" i="4"/>
  <c r="N97" i="4"/>
  <c r="S97" i="4" s="1"/>
  <c r="K97" i="4"/>
  <c r="P96" i="4"/>
  <c r="O96" i="4"/>
  <c r="N96" i="4"/>
  <c r="S96" i="4" s="1"/>
  <c r="K96" i="4"/>
  <c r="Q95" i="4"/>
  <c r="R96" i="4" s="1"/>
  <c r="R92" i="4"/>
  <c r="P92" i="4"/>
  <c r="O92" i="4"/>
  <c r="K92" i="4"/>
  <c r="N92" i="4" s="1"/>
  <c r="S92" i="4" s="1"/>
  <c r="R91" i="4"/>
  <c r="O91" i="4"/>
  <c r="P91" i="4" s="1"/>
  <c r="N91" i="4"/>
  <c r="S91" i="4" s="1"/>
  <c r="K91" i="4"/>
  <c r="R90" i="4"/>
  <c r="O90" i="4"/>
  <c r="P90" i="4" s="1"/>
  <c r="K90" i="4"/>
  <c r="N90" i="4" s="1"/>
  <c r="S90" i="4" s="1"/>
  <c r="R89" i="4"/>
  <c r="O89" i="4"/>
  <c r="P89" i="4" s="1"/>
  <c r="K89" i="4"/>
  <c r="N89" i="4" s="1"/>
  <c r="S89" i="4" s="1"/>
  <c r="R88" i="4"/>
  <c r="P88" i="4"/>
  <c r="O88" i="4"/>
  <c r="K88" i="4"/>
  <c r="N88" i="4" s="1"/>
  <c r="S88" i="4" s="1"/>
  <c r="R87" i="4"/>
  <c r="O87" i="4"/>
  <c r="P87" i="4" s="1"/>
  <c r="N87" i="4"/>
  <c r="S87" i="4" s="1"/>
  <c r="K87" i="4"/>
  <c r="R86" i="4"/>
  <c r="O86" i="4"/>
  <c r="P86" i="4" s="1"/>
  <c r="K86" i="4"/>
  <c r="N86" i="4" s="1"/>
  <c r="S86" i="4" s="1"/>
  <c r="R85" i="4"/>
  <c r="O85" i="4"/>
  <c r="P85" i="4" s="1"/>
  <c r="K85" i="4"/>
  <c r="N85" i="4" s="1"/>
  <c r="S85" i="4" s="1"/>
  <c r="R84" i="4"/>
  <c r="P84" i="4"/>
  <c r="O84" i="4"/>
  <c r="K84" i="4"/>
  <c r="N84" i="4" s="1"/>
  <c r="S84" i="4" s="1"/>
  <c r="R83" i="4"/>
  <c r="O83" i="4"/>
  <c r="P83" i="4" s="1"/>
  <c r="N83" i="4"/>
  <c r="S83" i="4" s="1"/>
  <c r="K83" i="4"/>
  <c r="R82" i="4"/>
  <c r="O82" i="4"/>
  <c r="P82" i="4" s="1"/>
  <c r="K82" i="4"/>
  <c r="N82" i="4" s="1"/>
  <c r="S82" i="4" s="1"/>
  <c r="R81" i="4"/>
  <c r="O81" i="4"/>
  <c r="P81" i="4" s="1"/>
  <c r="K81" i="4"/>
  <c r="N81" i="4" s="1"/>
  <c r="S81" i="4" s="1"/>
  <c r="R80" i="4"/>
  <c r="P80" i="4"/>
  <c r="O80" i="4"/>
  <c r="K80" i="4"/>
  <c r="N80" i="4" s="1"/>
  <c r="S80" i="4" s="1"/>
  <c r="R79" i="4"/>
  <c r="O79" i="4"/>
  <c r="P79" i="4" s="1"/>
  <c r="K79" i="4"/>
  <c r="N79" i="4" s="1"/>
  <c r="S79" i="4" s="1"/>
  <c r="R78" i="4"/>
  <c r="O78" i="4"/>
  <c r="P78" i="4" s="1"/>
  <c r="K78" i="4"/>
  <c r="N78" i="4" s="1"/>
  <c r="S78" i="4" s="1"/>
  <c r="R77" i="4"/>
  <c r="O77" i="4"/>
  <c r="P77" i="4" s="1"/>
  <c r="K77" i="4"/>
  <c r="N77" i="4" s="1"/>
  <c r="S77" i="4" s="1"/>
  <c r="R76" i="4"/>
  <c r="O76" i="4"/>
  <c r="P76" i="4" s="1"/>
  <c r="K76" i="4"/>
  <c r="N76" i="4" s="1"/>
  <c r="S76" i="4" s="1"/>
  <c r="R75" i="4"/>
  <c r="O75" i="4"/>
  <c r="P75" i="4" s="1"/>
  <c r="K75" i="4"/>
  <c r="N75" i="4" s="1"/>
  <c r="S75" i="4" s="1"/>
  <c r="R74" i="4"/>
  <c r="O74" i="4"/>
  <c r="P74" i="4" s="1"/>
  <c r="K74" i="4"/>
  <c r="N74" i="4" s="1"/>
  <c r="S74" i="4" s="1"/>
  <c r="R73" i="4"/>
  <c r="O73" i="4"/>
  <c r="P73" i="4" s="1"/>
  <c r="K73" i="4"/>
  <c r="N73" i="4" s="1"/>
  <c r="S73" i="4" s="1"/>
  <c r="R72" i="4"/>
  <c r="O72" i="4"/>
  <c r="P72" i="4" s="1"/>
  <c r="K72" i="4"/>
  <c r="N72" i="4" s="1"/>
  <c r="S72" i="4" s="1"/>
  <c r="R71" i="4"/>
  <c r="O71" i="4"/>
  <c r="P71" i="4" s="1"/>
  <c r="K71" i="4"/>
  <c r="N71" i="4" s="1"/>
  <c r="S71" i="4" s="1"/>
  <c r="R70" i="4"/>
  <c r="O70" i="4"/>
  <c r="P70" i="4" s="1"/>
  <c r="K70" i="4"/>
  <c r="N70" i="4" s="1"/>
  <c r="S70" i="4" s="1"/>
  <c r="R69" i="4"/>
  <c r="O69" i="4"/>
  <c r="P69" i="4" s="1"/>
  <c r="K69" i="4"/>
  <c r="N69" i="4" s="1"/>
  <c r="S69" i="4" s="1"/>
  <c r="R68" i="4"/>
  <c r="O68" i="4"/>
  <c r="P68" i="4" s="1"/>
  <c r="K68" i="4"/>
  <c r="N68" i="4" s="1"/>
  <c r="S68" i="4" s="1"/>
  <c r="R67" i="4"/>
  <c r="O67" i="4"/>
  <c r="P67" i="4" s="1"/>
  <c r="K67" i="4"/>
  <c r="N67" i="4" s="1"/>
  <c r="S67" i="4" s="1"/>
  <c r="R66" i="4"/>
  <c r="O66" i="4"/>
  <c r="P66" i="4" s="1"/>
  <c r="K66" i="4"/>
  <c r="N66" i="4" s="1"/>
  <c r="S66" i="4" s="1"/>
  <c r="R65" i="4"/>
  <c r="O65" i="4"/>
  <c r="P65" i="4" s="1"/>
  <c r="K65" i="4"/>
  <c r="N65" i="4" s="1"/>
  <c r="S65" i="4" s="1"/>
  <c r="R64" i="4"/>
  <c r="O64" i="4"/>
  <c r="P64" i="4" s="1"/>
  <c r="K64" i="4"/>
  <c r="N64" i="4" s="1"/>
  <c r="S64" i="4" s="1"/>
  <c r="R63" i="4"/>
  <c r="O63" i="4"/>
  <c r="P63" i="4" s="1"/>
  <c r="K63" i="4"/>
  <c r="N63" i="4" s="1"/>
  <c r="S63" i="4" s="1"/>
  <c r="R62" i="4"/>
  <c r="O62" i="4"/>
  <c r="P62" i="4" s="1"/>
  <c r="K62" i="4"/>
  <c r="N62" i="4" s="1"/>
  <c r="S62" i="4" s="1"/>
  <c r="Q61" i="4"/>
  <c r="R58" i="4"/>
  <c r="P58" i="4"/>
  <c r="O58" i="4"/>
  <c r="N58" i="4"/>
  <c r="S58" i="4" s="1"/>
  <c r="K58" i="4"/>
  <c r="R57" i="4"/>
  <c r="P57" i="4"/>
  <c r="O57" i="4"/>
  <c r="N57" i="4"/>
  <c r="S57" i="4" s="1"/>
  <c r="K57" i="4"/>
  <c r="R56" i="4"/>
  <c r="P56" i="4"/>
  <c r="O56" i="4"/>
  <c r="N56" i="4"/>
  <c r="S56" i="4" s="1"/>
  <c r="K56" i="4"/>
  <c r="R55" i="4"/>
  <c r="P55" i="4"/>
  <c r="O55" i="4"/>
  <c r="N55" i="4"/>
  <c r="S55" i="4" s="1"/>
  <c r="K55" i="4"/>
  <c r="R54" i="4"/>
  <c r="P54" i="4"/>
  <c r="O54" i="4"/>
  <c r="N54" i="4"/>
  <c r="S54" i="4" s="1"/>
  <c r="K54" i="4"/>
  <c r="R53" i="4"/>
  <c r="P53" i="4"/>
  <c r="O53" i="4"/>
  <c r="N53" i="4"/>
  <c r="S53" i="4" s="1"/>
  <c r="K53" i="4"/>
  <c r="R52" i="4"/>
  <c r="P52" i="4"/>
  <c r="O52" i="4"/>
  <c r="N52" i="4"/>
  <c r="S52" i="4" s="1"/>
  <c r="K52" i="4"/>
  <c r="R51" i="4"/>
  <c r="P51" i="4"/>
  <c r="O51" i="4"/>
  <c r="N51" i="4"/>
  <c r="S51" i="4" s="1"/>
  <c r="K51" i="4"/>
  <c r="R50" i="4"/>
  <c r="P50" i="4"/>
  <c r="O50" i="4"/>
  <c r="N50" i="4"/>
  <c r="S50" i="4" s="1"/>
  <c r="K50" i="4"/>
  <c r="R49" i="4"/>
  <c r="P49" i="4"/>
  <c r="O49" i="4"/>
  <c r="N49" i="4"/>
  <c r="S49" i="4" s="1"/>
  <c r="K49" i="4"/>
  <c r="R48" i="4"/>
  <c r="P48" i="4"/>
  <c r="O48" i="4"/>
  <c r="N48" i="4"/>
  <c r="S48" i="4" s="1"/>
  <c r="K48" i="4"/>
  <c r="R47" i="4"/>
  <c r="P47" i="4"/>
  <c r="O47" i="4"/>
  <c r="N47" i="4"/>
  <c r="S47" i="4" s="1"/>
  <c r="K47" i="4"/>
  <c r="R46" i="4"/>
  <c r="P46" i="4"/>
  <c r="O46" i="4"/>
  <c r="N46" i="4"/>
  <c r="S46" i="4" s="1"/>
  <c r="K46" i="4"/>
  <c r="R45" i="4"/>
  <c r="P45" i="4"/>
  <c r="O45" i="4"/>
  <c r="N45" i="4"/>
  <c r="S45" i="4" s="1"/>
  <c r="K45" i="4"/>
  <c r="R44" i="4"/>
  <c r="P44" i="4"/>
  <c r="O44" i="4"/>
  <c r="N44" i="4"/>
  <c r="S44" i="4" s="1"/>
  <c r="K44" i="4"/>
  <c r="R43" i="4"/>
  <c r="P43" i="4"/>
  <c r="O43" i="4"/>
  <c r="N43" i="4"/>
  <c r="S43" i="4" s="1"/>
  <c r="K43" i="4"/>
  <c r="R42" i="4"/>
  <c r="P42" i="4"/>
  <c r="O42" i="4"/>
  <c r="N42" i="4"/>
  <c r="S42" i="4" s="1"/>
  <c r="K42" i="4"/>
  <c r="R41" i="4"/>
  <c r="P41" i="4"/>
  <c r="O41" i="4"/>
  <c r="N41" i="4"/>
  <c r="S41" i="4" s="1"/>
  <c r="K41" i="4"/>
  <c r="R40" i="4"/>
  <c r="P40" i="4"/>
  <c r="O40" i="4"/>
  <c r="N40" i="4"/>
  <c r="S40" i="4" s="1"/>
  <c r="K40" i="4"/>
  <c r="P39" i="4"/>
  <c r="O39" i="4"/>
  <c r="N39" i="4"/>
  <c r="S39" i="4" s="1"/>
  <c r="K39" i="4"/>
  <c r="Q38" i="4"/>
  <c r="R39" i="4" s="1"/>
  <c r="R35" i="4"/>
  <c r="O35" i="4"/>
  <c r="P35" i="4" s="1"/>
  <c r="K35" i="4"/>
  <c r="N35" i="4" s="1"/>
  <c r="S35" i="4" s="1"/>
  <c r="R34" i="4"/>
  <c r="O34" i="4"/>
  <c r="P34" i="4" s="1"/>
  <c r="K34" i="4"/>
  <c r="N34" i="4" s="1"/>
  <c r="S34" i="4" s="1"/>
  <c r="R33" i="4"/>
  <c r="O33" i="4"/>
  <c r="P33" i="4" s="1"/>
  <c r="K33" i="4"/>
  <c r="N33" i="4" s="1"/>
  <c r="S33" i="4" s="1"/>
  <c r="R32" i="4"/>
  <c r="O32" i="4"/>
  <c r="P32" i="4" s="1"/>
  <c r="N32" i="4"/>
  <c r="S32" i="4" s="1"/>
  <c r="K32" i="4"/>
  <c r="R31" i="4"/>
  <c r="O31" i="4"/>
  <c r="P31" i="4" s="1"/>
  <c r="K31" i="4"/>
  <c r="N31" i="4" s="1"/>
  <c r="S31" i="4" s="1"/>
  <c r="R30" i="4"/>
  <c r="O30" i="4"/>
  <c r="P30" i="4" s="1"/>
  <c r="K30" i="4"/>
  <c r="N30" i="4" s="1"/>
  <c r="S30" i="4" s="1"/>
  <c r="R29" i="4"/>
  <c r="P29" i="4"/>
  <c r="O29" i="4"/>
  <c r="K29" i="4"/>
  <c r="N29" i="4" s="1"/>
  <c r="S29" i="4" s="1"/>
  <c r="R28" i="4"/>
  <c r="O28" i="4"/>
  <c r="P28" i="4" s="1"/>
  <c r="N28" i="4"/>
  <c r="S28" i="4" s="1"/>
  <c r="K28" i="4"/>
  <c r="R27" i="4"/>
  <c r="O27" i="4"/>
  <c r="P27" i="4" s="1"/>
  <c r="K27" i="4"/>
  <c r="N27" i="4" s="1"/>
  <c r="S27" i="4" s="1"/>
  <c r="R26" i="4"/>
  <c r="O26" i="4"/>
  <c r="P26" i="4" s="1"/>
  <c r="K26" i="4"/>
  <c r="N26" i="4" s="1"/>
  <c r="S26" i="4" s="1"/>
  <c r="R25" i="4"/>
  <c r="P25" i="4"/>
  <c r="O25" i="4"/>
  <c r="K25" i="4"/>
  <c r="N25" i="4" s="1"/>
  <c r="S25" i="4" s="1"/>
  <c r="R24" i="4"/>
  <c r="O24" i="4"/>
  <c r="P24" i="4" s="1"/>
  <c r="N24" i="4"/>
  <c r="S24" i="4" s="1"/>
  <c r="K24" i="4"/>
  <c r="R23" i="4"/>
  <c r="O23" i="4"/>
  <c r="P23" i="4" s="1"/>
  <c r="K23" i="4"/>
  <c r="N23" i="4" s="1"/>
  <c r="S23" i="4" s="1"/>
  <c r="R22" i="4"/>
  <c r="O22" i="4"/>
  <c r="P22" i="4" s="1"/>
  <c r="K22" i="4"/>
  <c r="N22" i="4" s="1"/>
  <c r="S22" i="4" s="1"/>
  <c r="R21" i="4"/>
  <c r="P21" i="4"/>
  <c r="O21" i="4"/>
  <c r="K21" i="4"/>
  <c r="N21" i="4" s="1"/>
  <c r="S21" i="4" s="1"/>
  <c r="R20" i="4"/>
  <c r="O20" i="4"/>
  <c r="P20" i="4" s="1"/>
  <c r="N20" i="4"/>
  <c r="S20" i="4" s="1"/>
  <c r="K20" i="4"/>
  <c r="R19" i="4"/>
  <c r="O19" i="4"/>
  <c r="P19" i="4" s="1"/>
  <c r="K19" i="4"/>
  <c r="N19" i="4" s="1"/>
  <c r="S19" i="4" s="1"/>
  <c r="R18" i="4"/>
  <c r="O18" i="4"/>
  <c r="P18" i="4" s="1"/>
  <c r="K18" i="4"/>
  <c r="N18" i="4" s="1"/>
  <c r="S18" i="4" s="1"/>
  <c r="R17" i="4"/>
  <c r="P17" i="4"/>
  <c r="O17" i="4"/>
  <c r="K17" i="4"/>
  <c r="N17" i="4" s="1"/>
  <c r="S17" i="4" s="1"/>
  <c r="R16" i="4"/>
  <c r="O16" i="4"/>
  <c r="P16" i="4" s="1"/>
  <c r="N16" i="4"/>
  <c r="S16" i="4" s="1"/>
  <c r="K16" i="4"/>
  <c r="R15" i="4"/>
  <c r="O15" i="4"/>
  <c r="P15" i="4" s="1"/>
  <c r="K15" i="4"/>
  <c r="N15" i="4" s="1"/>
  <c r="S15" i="4" s="1"/>
  <c r="R14" i="4"/>
  <c r="O14" i="4"/>
  <c r="P14" i="4" s="1"/>
  <c r="K14" i="4"/>
  <c r="N14" i="4" s="1"/>
  <c r="S14" i="4" s="1"/>
  <c r="R13" i="4"/>
  <c r="P13" i="4"/>
  <c r="O13" i="4"/>
  <c r="K13" i="4"/>
  <c r="N13" i="4" s="1"/>
  <c r="S13" i="4" s="1"/>
  <c r="R12" i="4"/>
  <c r="O12" i="4"/>
  <c r="P12" i="4" s="1"/>
  <c r="N12" i="4"/>
  <c r="S12" i="4" s="1"/>
  <c r="K12" i="4"/>
  <c r="R11" i="4"/>
  <c r="O11" i="4"/>
  <c r="P11" i="4" s="1"/>
  <c r="K11" i="4"/>
  <c r="N11" i="4" s="1"/>
  <c r="S11" i="4" s="1"/>
  <c r="R10" i="4"/>
  <c r="O10" i="4"/>
  <c r="P10" i="4" s="1"/>
  <c r="K10" i="4"/>
  <c r="N10" i="4" s="1"/>
  <c r="S10" i="4" s="1"/>
  <c r="R9" i="4"/>
  <c r="P9" i="4"/>
  <c r="O9" i="4"/>
  <c r="K9" i="4"/>
  <c r="N9" i="4" s="1"/>
  <c r="S9" i="4" s="1"/>
  <c r="R8" i="4"/>
  <c r="R4" i="4" s="1"/>
  <c r="O8" i="4"/>
  <c r="P8" i="4" s="1"/>
  <c r="N8" i="4"/>
  <c r="S8" i="4" s="1"/>
  <c r="K8" i="4"/>
  <c r="K5" i="4"/>
  <c r="AH3" i="4"/>
  <c r="AH2" i="4" s="1"/>
  <c r="AG2" i="4"/>
  <c r="AD2" i="4"/>
  <c r="AC2" i="4"/>
  <c r="AB2" i="4"/>
  <c r="R2" i="4"/>
  <c r="O2" i="4"/>
  <c r="P2" i="4" s="1"/>
  <c r="K2" i="4"/>
  <c r="N2" i="4" s="1"/>
  <c r="S2" i="4" s="1"/>
  <c r="Y1" i="4"/>
  <c r="X1" i="4"/>
  <c r="W1" i="4"/>
  <c r="V1" i="4"/>
  <c r="U1" i="4"/>
  <c r="T1" i="4"/>
  <c r="R352" i="3"/>
  <c r="O352" i="3"/>
  <c r="P352" i="3" s="1"/>
  <c r="K352" i="3"/>
  <c r="N352" i="3" s="1"/>
  <c r="S352" i="3" s="1"/>
  <c r="R351" i="3"/>
  <c r="O351" i="3"/>
  <c r="P351" i="3" s="1"/>
  <c r="K351" i="3"/>
  <c r="N351" i="3" s="1"/>
  <c r="S351" i="3" s="1"/>
  <c r="R350" i="3"/>
  <c r="P350" i="3"/>
  <c r="O350" i="3"/>
  <c r="N350" i="3"/>
  <c r="S350" i="3" s="1"/>
  <c r="K350" i="3"/>
  <c r="R349" i="3"/>
  <c r="P349" i="3"/>
  <c r="O349" i="3"/>
  <c r="N349" i="3"/>
  <c r="S349" i="3" s="1"/>
  <c r="K349" i="3"/>
  <c r="R348" i="3"/>
  <c r="P348" i="3"/>
  <c r="O348" i="3"/>
  <c r="N348" i="3"/>
  <c r="S348" i="3" s="1"/>
  <c r="K348" i="3"/>
  <c r="R347" i="3"/>
  <c r="P347" i="3"/>
  <c r="O347" i="3"/>
  <c r="N347" i="3"/>
  <c r="S347" i="3" s="1"/>
  <c r="K347" i="3"/>
  <c r="R346" i="3"/>
  <c r="P346" i="3"/>
  <c r="O346" i="3"/>
  <c r="N346" i="3"/>
  <c r="S346" i="3" s="1"/>
  <c r="K346" i="3"/>
  <c r="R345" i="3"/>
  <c r="P345" i="3"/>
  <c r="O345" i="3"/>
  <c r="N345" i="3"/>
  <c r="S345" i="3" s="1"/>
  <c r="K345" i="3"/>
  <c r="R344" i="3"/>
  <c r="P344" i="3"/>
  <c r="O344" i="3"/>
  <c r="N344" i="3"/>
  <c r="S344" i="3" s="1"/>
  <c r="K344" i="3"/>
  <c r="R343" i="3"/>
  <c r="P343" i="3"/>
  <c r="O343" i="3"/>
  <c r="N343" i="3"/>
  <c r="S343" i="3" s="1"/>
  <c r="K343" i="3"/>
  <c r="R342" i="3"/>
  <c r="P342" i="3"/>
  <c r="O342" i="3"/>
  <c r="N342" i="3"/>
  <c r="S342" i="3" s="1"/>
  <c r="K342" i="3"/>
  <c r="R341" i="3"/>
  <c r="P341" i="3"/>
  <c r="O341" i="3"/>
  <c r="N341" i="3"/>
  <c r="S341" i="3" s="1"/>
  <c r="K341" i="3"/>
  <c r="P340" i="3"/>
  <c r="O340" i="3"/>
  <c r="N340" i="3"/>
  <c r="S340" i="3" s="1"/>
  <c r="K340" i="3"/>
  <c r="Q339" i="3"/>
  <c r="R340" i="3" s="1"/>
  <c r="R336" i="3"/>
  <c r="P336" i="3"/>
  <c r="O336" i="3"/>
  <c r="K336" i="3"/>
  <c r="N336" i="3" s="1"/>
  <c r="S336" i="3" s="1"/>
  <c r="R335" i="3"/>
  <c r="O335" i="3"/>
  <c r="P335" i="3" s="1"/>
  <c r="K335" i="3"/>
  <c r="N335" i="3" s="1"/>
  <c r="S335" i="3" s="1"/>
  <c r="R334" i="3"/>
  <c r="O334" i="3"/>
  <c r="P334" i="3" s="1"/>
  <c r="K334" i="3"/>
  <c r="N334" i="3" s="1"/>
  <c r="S334" i="3" s="1"/>
  <c r="R333" i="3"/>
  <c r="O333" i="3"/>
  <c r="P333" i="3" s="1"/>
  <c r="K333" i="3"/>
  <c r="N333" i="3" s="1"/>
  <c r="S333" i="3" s="1"/>
  <c r="R332" i="3"/>
  <c r="O332" i="3"/>
  <c r="P332" i="3" s="1"/>
  <c r="K332" i="3"/>
  <c r="N332" i="3" s="1"/>
  <c r="S332" i="3" s="1"/>
  <c r="R331" i="3"/>
  <c r="O331" i="3"/>
  <c r="P331" i="3" s="1"/>
  <c r="K331" i="3"/>
  <c r="N331" i="3" s="1"/>
  <c r="S331" i="3" s="1"/>
  <c r="R330" i="3"/>
  <c r="O330" i="3"/>
  <c r="P330" i="3" s="1"/>
  <c r="K330" i="3"/>
  <c r="N330" i="3" s="1"/>
  <c r="S330" i="3" s="1"/>
  <c r="R329" i="3"/>
  <c r="O329" i="3"/>
  <c r="P329" i="3" s="1"/>
  <c r="K329" i="3"/>
  <c r="N329" i="3" s="1"/>
  <c r="S329" i="3" s="1"/>
  <c r="R328" i="3"/>
  <c r="O328" i="3"/>
  <c r="P328" i="3" s="1"/>
  <c r="K328" i="3"/>
  <c r="N328" i="3" s="1"/>
  <c r="S328" i="3" s="1"/>
  <c r="R327" i="3"/>
  <c r="O327" i="3"/>
  <c r="P327" i="3" s="1"/>
  <c r="K327" i="3"/>
  <c r="N327" i="3" s="1"/>
  <c r="S327" i="3" s="1"/>
  <c r="R326" i="3"/>
  <c r="O326" i="3"/>
  <c r="P326" i="3" s="1"/>
  <c r="K326" i="3"/>
  <c r="N326" i="3" s="1"/>
  <c r="S326" i="3" s="1"/>
  <c r="R325" i="3"/>
  <c r="O325" i="3"/>
  <c r="P325" i="3" s="1"/>
  <c r="K325" i="3"/>
  <c r="N325" i="3" s="1"/>
  <c r="S325" i="3" s="1"/>
  <c r="R324" i="3"/>
  <c r="O324" i="3"/>
  <c r="P324" i="3" s="1"/>
  <c r="K324" i="3"/>
  <c r="N324" i="3" s="1"/>
  <c r="S324" i="3" s="1"/>
  <c r="R323" i="3"/>
  <c r="O323" i="3"/>
  <c r="P323" i="3" s="1"/>
  <c r="K323" i="3"/>
  <c r="N323" i="3" s="1"/>
  <c r="S323" i="3" s="1"/>
  <c r="R322" i="3"/>
  <c r="O322" i="3"/>
  <c r="P322" i="3" s="1"/>
  <c r="K322" i="3"/>
  <c r="N322" i="3" s="1"/>
  <c r="S322" i="3" s="1"/>
  <c r="R321" i="3"/>
  <c r="O321" i="3"/>
  <c r="P321" i="3" s="1"/>
  <c r="K321" i="3"/>
  <c r="N321" i="3" s="1"/>
  <c r="S321" i="3" s="1"/>
  <c r="R320" i="3"/>
  <c r="O320" i="3"/>
  <c r="P320" i="3" s="1"/>
  <c r="K320" i="3"/>
  <c r="N320" i="3" s="1"/>
  <c r="S320" i="3" s="1"/>
  <c r="R319" i="3"/>
  <c r="O319" i="3"/>
  <c r="P319" i="3" s="1"/>
  <c r="K319" i="3"/>
  <c r="N319" i="3" s="1"/>
  <c r="S319" i="3" s="1"/>
  <c r="R318" i="3"/>
  <c r="O318" i="3"/>
  <c r="P318" i="3" s="1"/>
  <c r="K318" i="3"/>
  <c r="N318" i="3" s="1"/>
  <c r="S318" i="3" s="1"/>
  <c r="R317" i="3"/>
  <c r="O317" i="3"/>
  <c r="P317" i="3" s="1"/>
  <c r="K317" i="3"/>
  <c r="N317" i="3" s="1"/>
  <c r="S317" i="3" s="1"/>
  <c r="R316" i="3"/>
  <c r="O316" i="3"/>
  <c r="P316" i="3" s="1"/>
  <c r="K316" i="3"/>
  <c r="N316" i="3" s="1"/>
  <c r="S316" i="3" s="1"/>
  <c r="R315" i="3"/>
  <c r="O315" i="3"/>
  <c r="P315" i="3" s="1"/>
  <c r="K315" i="3"/>
  <c r="N315" i="3" s="1"/>
  <c r="S315" i="3" s="1"/>
  <c r="R314" i="3"/>
  <c r="O314" i="3"/>
  <c r="P314" i="3" s="1"/>
  <c r="K314" i="3"/>
  <c r="N314" i="3" s="1"/>
  <c r="S314" i="3" s="1"/>
  <c r="R313" i="3"/>
  <c r="O313" i="3"/>
  <c r="P313" i="3" s="1"/>
  <c r="K313" i="3"/>
  <c r="N313" i="3" s="1"/>
  <c r="S313" i="3" s="1"/>
  <c r="R312" i="3"/>
  <c r="O312" i="3"/>
  <c r="P312" i="3" s="1"/>
  <c r="K312" i="3"/>
  <c r="N312" i="3" s="1"/>
  <c r="S312" i="3" s="1"/>
  <c r="Q311" i="3"/>
  <c r="R308" i="3"/>
  <c r="P308" i="3"/>
  <c r="O308" i="3"/>
  <c r="N308" i="3"/>
  <c r="S308" i="3" s="1"/>
  <c r="K308" i="3"/>
  <c r="R307" i="3"/>
  <c r="P307" i="3"/>
  <c r="O307" i="3"/>
  <c r="N307" i="3"/>
  <c r="S307" i="3" s="1"/>
  <c r="K307" i="3"/>
  <c r="R306" i="3"/>
  <c r="P306" i="3"/>
  <c r="O306" i="3"/>
  <c r="N306" i="3"/>
  <c r="S306" i="3" s="1"/>
  <c r="K306" i="3"/>
  <c r="R305" i="3"/>
  <c r="P305" i="3"/>
  <c r="O305" i="3"/>
  <c r="N305" i="3"/>
  <c r="S305" i="3" s="1"/>
  <c r="K305" i="3"/>
  <c r="R304" i="3"/>
  <c r="P304" i="3"/>
  <c r="O304" i="3"/>
  <c r="N304" i="3"/>
  <c r="S304" i="3" s="1"/>
  <c r="K304" i="3"/>
  <c r="R303" i="3"/>
  <c r="P303" i="3"/>
  <c r="O303" i="3"/>
  <c r="N303" i="3"/>
  <c r="S303" i="3" s="1"/>
  <c r="K303" i="3"/>
  <c r="R302" i="3"/>
  <c r="P302" i="3"/>
  <c r="O302" i="3"/>
  <c r="N302" i="3"/>
  <c r="S302" i="3" s="1"/>
  <c r="K302" i="3"/>
  <c r="R301" i="3"/>
  <c r="P301" i="3"/>
  <c r="O301" i="3"/>
  <c r="N301" i="3"/>
  <c r="S301" i="3" s="1"/>
  <c r="K301" i="3"/>
  <c r="R300" i="3"/>
  <c r="P300" i="3"/>
  <c r="O300" i="3"/>
  <c r="N300" i="3"/>
  <c r="S300" i="3" s="1"/>
  <c r="K300" i="3"/>
  <c r="R299" i="3"/>
  <c r="P299" i="3"/>
  <c r="O299" i="3"/>
  <c r="N299" i="3"/>
  <c r="S299" i="3" s="1"/>
  <c r="K299" i="3"/>
  <c r="R298" i="3"/>
  <c r="P298" i="3"/>
  <c r="O298" i="3"/>
  <c r="N298" i="3"/>
  <c r="S298" i="3" s="1"/>
  <c r="K298" i="3"/>
  <c r="R297" i="3"/>
  <c r="P297" i="3"/>
  <c r="O297" i="3"/>
  <c r="N297" i="3"/>
  <c r="S297" i="3" s="1"/>
  <c r="K297" i="3"/>
  <c r="R296" i="3"/>
  <c r="P296" i="3"/>
  <c r="O296" i="3"/>
  <c r="N296" i="3"/>
  <c r="S296" i="3" s="1"/>
  <c r="K296" i="3"/>
  <c r="R295" i="3"/>
  <c r="P295" i="3"/>
  <c r="O295" i="3"/>
  <c r="N295" i="3"/>
  <c r="S295" i="3" s="1"/>
  <c r="K295" i="3"/>
  <c r="R294" i="3"/>
  <c r="P294" i="3"/>
  <c r="O294" i="3"/>
  <c r="N294" i="3"/>
  <c r="S294" i="3" s="1"/>
  <c r="K294" i="3"/>
  <c r="R293" i="3"/>
  <c r="P293" i="3"/>
  <c r="O293" i="3"/>
  <c r="N293" i="3"/>
  <c r="S293" i="3" s="1"/>
  <c r="K293" i="3"/>
  <c r="R292" i="3"/>
  <c r="P292" i="3"/>
  <c r="O292" i="3"/>
  <c r="N292" i="3"/>
  <c r="S292" i="3" s="1"/>
  <c r="K292" i="3"/>
  <c r="R291" i="3"/>
  <c r="P291" i="3"/>
  <c r="O291" i="3"/>
  <c r="N291" i="3"/>
  <c r="S291" i="3" s="1"/>
  <c r="K291" i="3"/>
  <c r="R290" i="3"/>
  <c r="P290" i="3"/>
  <c r="O290" i="3"/>
  <c r="N290" i="3"/>
  <c r="S290" i="3" s="1"/>
  <c r="K290" i="3"/>
  <c r="R289" i="3"/>
  <c r="P289" i="3"/>
  <c r="O289" i="3"/>
  <c r="N289" i="3"/>
  <c r="S289" i="3" s="1"/>
  <c r="K289" i="3"/>
  <c r="R288" i="3"/>
  <c r="P288" i="3"/>
  <c r="O288" i="3"/>
  <c r="N288" i="3"/>
  <c r="S288" i="3" s="1"/>
  <c r="K288" i="3"/>
  <c r="R287" i="3"/>
  <c r="P287" i="3"/>
  <c r="O287" i="3"/>
  <c r="N287" i="3"/>
  <c r="S287" i="3" s="1"/>
  <c r="K287" i="3"/>
  <c r="R286" i="3"/>
  <c r="P286" i="3"/>
  <c r="O286" i="3"/>
  <c r="N286" i="3"/>
  <c r="S286" i="3" s="1"/>
  <c r="K286" i="3"/>
  <c r="R285" i="3"/>
  <c r="P285" i="3"/>
  <c r="O285" i="3"/>
  <c r="N285" i="3"/>
  <c r="S285" i="3" s="1"/>
  <c r="K285" i="3"/>
  <c r="R284" i="3"/>
  <c r="P284" i="3"/>
  <c r="O284" i="3"/>
  <c r="N284" i="3"/>
  <c r="S284" i="3" s="1"/>
  <c r="K284" i="3"/>
  <c r="R283" i="3"/>
  <c r="P283" i="3"/>
  <c r="O283" i="3"/>
  <c r="N283" i="3"/>
  <c r="S283" i="3" s="1"/>
  <c r="K283" i="3"/>
  <c r="R282" i="3"/>
  <c r="P282" i="3"/>
  <c r="O282" i="3"/>
  <c r="N282" i="3"/>
  <c r="S282" i="3" s="1"/>
  <c r="K282" i="3"/>
  <c r="R281" i="3"/>
  <c r="P281" i="3"/>
  <c r="O281" i="3"/>
  <c r="N281" i="3"/>
  <c r="S281" i="3" s="1"/>
  <c r="K281" i="3"/>
  <c r="R280" i="3"/>
  <c r="P280" i="3"/>
  <c r="O280" i="3"/>
  <c r="N280" i="3"/>
  <c r="S280" i="3" s="1"/>
  <c r="K280" i="3"/>
  <c r="R279" i="3"/>
  <c r="P279" i="3"/>
  <c r="O279" i="3"/>
  <c r="N279" i="3"/>
  <c r="S279" i="3" s="1"/>
  <c r="K279" i="3"/>
  <c r="R278" i="3"/>
  <c r="P278" i="3"/>
  <c r="O278" i="3"/>
  <c r="N278" i="3"/>
  <c r="S278" i="3" s="1"/>
  <c r="K278" i="3"/>
  <c r="R277" i="3"/>
  <c r="P277" i="3"/>
  <c r="O277" i="3"/>
  <c r="N277" i="3"/>
  <c r="S277" i="3" s="1"/>
  <c r="K277" i="3"/>
  <c r="R276" i="3"/>
  <c r="P276" i="3"/>
  <c r="O276" i="3"/>
  <c r="N276" i="3"/>
  <c r="S276" i="3" s="1"/>
  <c r="K276" i="3"/>
  <c r="R275" i="3"/>
  <c r="P275" i="3"/>
  <c r="O275" i="3"/>
  <c r="N275" i="3"/>
  <c r="S275" i="3" s="1"/>
  <c r="K275" i="3"/>
  <c r="R274" i="3"/>
  <c r="P274" i="3"/>
  <c r="O274" i="3"/>
  <c r="K274" i="3"/>
  <c r="N274" i="3" s="1"/>
  <c r="S274" i="3" s="1"/>
  <c r="R273" i="3"/>
  <c r="O273" i="3"/>
  <c r="P273" i="3" s="1"/>
  <c r="N273" i="3"/>
  <c r="S273" i="3" s="1"/>
  <c r="K273" i="3"/>
  <c r="R272" i="3"/>
  <c r="P272" i="3"/>
  <c r="O272" i="3"/>
  <c r="K272" i="3"/>
  <c r="N272" i="3" s="1"/>
  <c r="S272" i="3" s="1"/>
  <c r="R271" i="3"/>
  <c r="O271" i="3"/>
  <c r="P271" i="3" s="1"/>
  <c r="N271" i="3"/>
  <c r="S271" i="3" s="1"/>
  <c r="K271" i="3"/>
  <c r="R270" i="3"/>
  <c r="P270" i="3"/>
  <c r="O270" i="3"/>
  <c r="K270" i="3"/>
  <c r="N270" i="3" s="1"/>
  <c r="S270" i="3" s="1"/>
  <c r="R269" i="3"/>
  <c r="O269" i="3"/>
  <c r="P269" i="3" s="1"/>
  <c r="N269" i="3"/>
  <c r="S269" i="3" s="1"/>
  <c r="K269" i="3"/>
  <c r="R268" i="3"/>
  <c r="P268" i="3"/>
  <c r="O268" i="3"/>
  <c r="K268" i="3"/>
  <c r="N268" i="3" s="1"/>
  <c r="S268" i="3" s="1"/>
  <c r="R267" i="3"/>
  <c r="O267" i="3"/>
  <c r="P267" i="3" s="1"/>
  <c r="N267" i="3"/>
  <c r="S267" i="3" s="1"/>
  <c r="K267" i="3"/>
  <c r="P266" i="3"/>
  <c r="O266" i="3"/>
  <c r="K266" i="3"/>
  <c r="N266" i="3" s="1"/>
  <c r="S266" i="3" s="1"/>
  <c r="Q265" i="3"/>
  <c r="R266" i="3" s="1"/>
  <c r="R262" i="3"/>
  <c r="O262" i="3"/>
  <c r="P262" i="3" s="1"/>
  <c r="N262" i="3"/>
  <c r="S262" i="3" s="1"/>
  <c r="K262" i="3"/>
  <c r="R261" i="3"/>
  <c r="P261" i="3"/>
  <c r="O261" i="3"/>
  <c r="K261" i="3"/>
  <c r="N261" i="3" s="1"/>
  <c r="S261" i="3" s="1"/>
  <c r="R260" i="3"/>
  <c r="O260" i="3"/>
  <c r="P260" i="3" s="1"/>
  <c r="N260" i="3"/>
  <c r="S260" i="3" s="1"/>
  <c r="K260" i="3"/>
  <c r="R259" i="3"/>
  <c r="P259" i="3"/>
  <c r="O259" i="3"/>
  <c r="K259" i="3"/>
  <c r="N259" i="3" s="1"/>
  <c r="S259" i="3" s="1"/>
  <c r="R258" i="3"/>
  <c r="O258" i="3"/>
  <c r="P258" i="3" s="1"/>
  <c r="N258" i="3"/>
  <c r="S258" i="3" s="1"/>
  <c r="K258" i="3"/>
  <c r="R257" i="3"/>
  <c r="P257" i="3"/>
  <c r="O257" i="3"/>
  <c r="K257" i="3"/>
  <c r="N257" i="3" s="1"/>
  <c r="S257" i="3" s="1"/>
  <c r="R256" i="3"/>
  <c r="O256" i="3"/>
  <c r="P256" i="3" s="1"/>
  <c r="N256" i="3"/>
  <c r="S256" i="3" s="1"/>
  <c r="K256" i="3"/>
  <c r="R255" i="3"/>
  <c r="P255" i="3"/>
  <c r="O255" i="3"/>
  <c r="K255" i="3"/>
  <c r="N255" i="3" s="1"/>
  <c r="S255" i="3" s="1"/>
  <c r="R254" i="3"/>
  <c r="O254" i="3"/>
  <c r="P254" i="3" s="1"/>
  <c r="N254" i="3"/>
  <c r="S254" i="3" s="1"/>
  <c r="K254" i="3"/>
  <c r="R253" i="3"/>
  <c r="P253" i="3"/>
  <c r="O253" i="3"/>
  <c r="K253" i="3"/>
  <c r="N253" i="3" s="1"/>
  <c r="S253" i="3" s="1"/>
  <c r="R252" i="3"/>
  <c r="O252" i="3"/>
  <c r="P252" i="3" s="1"/>
  <c r="N252" i="3"/>
  <c r="S252" i="3" s="1"/>
  <c r="K252" i="3"/>
  <c r="R251" i="3"/>
  <c r="P251" i="3"/>
  <c r="O251" i="3"/>
  <c r="K251" i="3"/>
  <c r="N251" i="3" s="1"/>
  <c r="S251" i="3" s="1"/>
  <c r="R250" i="3"/>
  <c r="O250" i="3"/>
  <c r="P250" i="3" s="1"/>
  <c r="N250" i="3"/>
  <c r="S250" i="3" s="1"/>
  <c r="K250" i="3"/>
  <c r="R249" i="3"/>
  <c r="P249" i="3"/>
  <c r="O249" i="3"/>
  <c r="K249" i="3"/>
  <c r="N249" i="3" s="1"/>
  <c r="S249" i="3" s="1"/>
  <c r="R248" i="3"/>
  <c r="O248" i="3"/>
  <c r="P248" i="3" s="1"/>
  <c r="N248" i="3"/>
  <c r="S248" i="3" s="1"/>
  <c r="K248" i="3"/>
  <c r="R247" i="3"/>
  <c r="P247" i="3"/>
  <c r="O247" i="3"/>
  <c r="K247" i="3"/>
  <c r="N247" i="3" s="1"/>
  <c r="S247" i="3" s="1"/>
  <c r="R246" i="3"/>
  <c r="O246" i="3"/>
  <c r="P246" i="3" s="1"/>
  <c r="N246" i="3"/>
  <c r="S246" i="3" s="1"/>
  <c r="K246" i="3"/>
  <c r="R245" i="3"/>
  <c r="P245" i="3"/>
  <c r="O245" i="3"/>
  <c r="K245" i="3"/>
  <c r="N245" i="3" s="1"/>
  <c r="S245" i="3" s="1"/>
  <c r="R244" i="3"/>
  <c r="O244" i="3"/>
  <c r="P244" i="3" s="1"/>
  <c r="N244" i="3"/>
  <c r="S244" i="3" s="1"/>
  <c r="K244" i="3"/>
  <c r="R243" i="3"/>
  <c r="P243" i="3"/>
  <c r="O243" i="3"/>
  <c r="K243" i="3"/>
  <c r="N243" i="3" s="1"/>
  <c r="S243" i="3" s="1"/>
  <c r="R242" i="3"/>
  <c r="O242" i="3"/>
  <c r="P242" i="3" s="1"/>
  <c r="K242" i="3"/>
  <c r="N242" i="3" s="1"/>
  <c r="S242" i="3" s="1"/>
  <c r="R241" i="3"/>
  <c r="O241" i="3"/>
  <c r="P241" i="3" s="1"/>
  <c r="K241" i="3"/>
  <c r="N241" i="3" s="1"/>
  <c r="S241" i="3" s="1"/>
  <c r="R240" i="3"/>
  <c r="O240" i="3"/>
  <c r="P240" i="3" s="1"/>
  <c r="K240" i="3"/>
  <c r="N240" i="3" s="1"/>
  <c r="S240" i="3" s="1"/>
  <c r="R239" i="3"/>
  <c r="O239" i="3"/>
  <c r="P239" i="3" s="1"/>
  <c r="K239" i="3"/>
  <c r="N239" i="3" s="1"/>
  <c r="S239" i="3" s="1"/>
  <c r="R238" i="3"/>
  <c r="O238" i="3"/>
  <c r="P238" i="3" s="1"/>
  <c r="K238" i="3"/>
  <c r="N238" i="3" s="1"/>
  <c r="S238" i="3" s="1"/>
  <c r="R237" i="3"/>
  <c r="O237" i="3"/>
  <c r="P237" i="3" s="1"/>
  <c r="K237" i="3"/>
  <c r="N237" i="3" s="1"/>
  <c r="S237" i="3" s="1"/>
  <c r="R236" i="3"/>
  <c r="O236" i="3"/>
  <c r="P236" i="3" s="1"/>
  <c r="K236" i="3"/>
  <c r="N236" i="3" s="1"/>
  <c r="S236" i="3" s="1"/>
  <c r="R235" i="3"/>
  <c r="O235" i="3"/>
  <c r="P235" i="3" s="1"/>
  <c r="K235" i="3"/>
  <c r="N235" i="3" s="1"/>
  <c r="S235" i="3" s="1"/>
  <c r="R234" i="3"/>
  <c r="O234" i="3"/>
  <c r="P234" i="3" s="1"/>
  <c r="K234" i="3"/>
  <c r="N234" i="3" s="1"/>
  <c r="S234" i="3" s="1"/>
  <c r="R233" i="3"/>
  <c r="O233" i="3"/>
  <c r="P233" i="3" s="1"/>
  <c r="K233" i="3"/>
  <c r="N233" i="3" s="1"/>
  <c r="S233" i="3" s="1"/>
  <c r="R232" i="3"/>
  <c r="O232" i="3"/>
  <c r="P232" i="3" s="1"/>
  <c r="K232" i="3"/>
  <c r="N232" i="3" s="1"/>
  <c r="S232" i="3" s="1"/>
  <c r="R231" i="3"/>
  <c r="O231" i="3"/>
  <c r="P231" i="3" s="1"/>
  <c r="K231" i="3"/>
  <c r="N231" i="3" s="1"/>
  <c r="S231" i="3" s="1"/>
  <c r="R230" i="3"/>
  <c r="O230" i="3"/>
  <c r="P230" i="3" s="1"/>
  <c r="K230" i="3"/>
  <c r="N230" i="3" s="1"/>
  <c r="S230" i="3" s="1"/>
  <c r="R229" i="3"/>
  <c r="O229" i="3"/>
  <c r="P229" i="3" s="1"/>
  <c r="K229" i="3"/>
  <c r="N229" i="3" s="1"/>
  <c r="S229" i="3" s="1"/>
  <c r="R228" i="3"/>
  <c r="O228" i="3"/>
  <c r="P228" i="3" s="1"/>
  <c r="K228" i="3"/>
  <c r="N228" i="3" s="1"/>
  <c r="S228" i="3" s="1"/>
  <c r="R227" i="3"/>
  <c r="O227" i="3"/>
  <c r="P227" i="3" s="1"/>
  <c r="K227" i="3"/>
  <c r="N227" i="3" s="1"/>
  <c r="S227" i="3" s="1"/>
  <c r="R226" i="3"/>
  <c r="O226" i="3"/>
  <c r="P226" i="3" s="1"/>
  <c r="K226" i="3"/>
  <c r="N226" i="3" s="1"/>
  <c r="S226" i="3" s="1"/>
  <c r="R225" i="3"/>
  <c r="O225" i="3"/>
  <c r="P225" i="3" s="1"/>
  <c r="K225" i="3"/>
  <c r="N225" i="3" s="1"/>
  <c r="S225" i="3" s="1"/>
  <c r="R224" i="3"/>
  <c r="O224" i="3"/>
  <c r="P224" i="3" s="1"/>
  <c r="K224" i="3"/>
  <c r="N224" i="3" s="1"/>
  <c r="S224" i="3" s="1"/>
  <c r="R223" i="3"/>
  <c r="O223" i="3"/>
  <c r="P223" i="3" s="1"/>
  <c r="K223" i="3"/>
  <c r="N223" i="3" s="1"/>
  <c r="S223" i="3" s="1"/>
  <c r="R222" i="3"/>
  <c r="O222" i="3"/>
  <c r="P222" i="3" s="1"/>
  <c r="K222" i="3"/>
  <c r="N222" i="3" s="1"/>
  <c r="S222" i="3" s="1"/>
  <c r="R221" i="3"/>
  <c r="O221" i="3"/>
  <c r="P221" i="3" s="1"/>
  <c r="K221" i="3"/>
  <c r="N221" i="3" s="1"/>
  <c r="S221" i="3" s="1"/>
  <c r="R220" i="3"/>
  <c r="O220" i="3"/>
  <c r="P220" i="3" s="1"/>
  <c r="K220" i="3"/>
  <c r="N220" i="3" s="1"/>
  <c r="S220" i="3" s="1"/>
  <c r="R219" i="3"/>
  <c r="O219" i="3"/>
  <c r="P219" i="3" s="1"/>
  <c r="K219" i="3"/>
  <c r="N219" i="3" s="1"/>
  <c r="S219" i="3" s="1"/>
  <c r="R218" i="3"/>
  <c r="O218" i="3"/>
  <c r="P218" i="3" s="1"/>
  <c r="K218" i="3"/>
  <c r="N218" i="3" s="1"/>
  <c r="S218" i="3" s="1"/>
  <c r="Q217" i="3"/>
  <c r="R214" i="3"/>
  <c r="P214" i="3"/>
  <c r="O214" i="3"/>
  <c r="N214" i="3"/>
  <c r="S214" i="3" s="1"/>
  <c r="K214" i="3"/>
  <c r="R213" i="3"/>
  <c r="P213" i="3"/>
  <c r="O213" i="3"/>
  <c r="N213" i="3"/>
  <c r="S213" i="3" s="1"/>
  <c r="K213" i="3"/>
  <c r="R212" i="3"/>
  <c r="P212" i="3"/>
  <c r="O212" i="3"/>
  <c r="N212" i="3"/>
  <c r="S212" i="3" s="1"/>
  <c r="K212" i="3"/>
  <c r="R211" i="3"/>
  <c r="P211" i="3"/>
  <c r="O211" i="3"/>
  <c r="N211" i="3"/>
  <c r="S211" i="3" s="1"/>
  <c r="K211" i="3"/>
  <c r="R210" i="3"/>
  <c r="P210" i="3"/>
  <c r="O210" i="3"/>
  <c r="N210" i="3"/>
  <c r="S210" i="3" s="1"/>
  <c r="K210" i="3"/>
  <c r="R209" i="3"/>
  <c r="P209" i="3"/>
  <c r="O209" i="3"/>
  <c r="N209" i="3"/>
  <c r="S209" i="3" s="1"/>
  <c r="K209" i="3"/>
  <c r="R208" i="3"/>
  <c r="P208" i="3"/>
  <c r="O208" i="3"/>
  <c r="N208" i="3"/>
  <c r="S208" i="3" s="1"/>
  <c r="K208" i="3"/>
  <c r="R207" i="3"/>
  <c r="P207" i="3"/>
  <c r="O207" i="3"/>
  <c r="N207" i="3"/>
  <c r="S207" i="3" s="1"/>
  <c r="K207" i="3"/>
  <c r="R206" i="3"/>
  <c r="P206" i="3"/>
  <c r="O206" i="3"/>
  <c r="N206" i="3"/>
  <c r="S206" i="3" s="1"/>
  <c r="K206" i="3"/>
  <c r="R205" i="3"/>
  <c r="P205" i="3"/>
  <c r="O205" i="3"/>
  <c r="N205" i="3"/>
  <c r="S205" i="3" s="1"/>
  <c r="K205" i="3"/>
  <c r="R204" i="3"/>
  <c r="P204" i="3"/>
  <c r="O204" i="3"/>
  <c r="N204" i="3"/>
  <c r="S204" i="3" s="1"/>
  <c r="K204" i="3"/>
  <c r="R203" i="3"/>
  <c r="P203" i="3"/>
  <c r="O203" i="3"/>
  <c r="N203" i="3"/>
  <c r="S203" i="3" s="1"/>
  <c r="K203" i="3"/>
  <c r="R202" i="3"/>
  <c r="P202" i="3"/>
  <c r="O202" i="3"/>
  <c r="N202" i="3"/>
  <c r="S202" i="3" s="1"/>
  <c r="K202" i="3"/>
  <c r="R201" i="3"/>
  <c r="P201" i="3"/>
  <c r="O201" i="3"/>
  <c r="N201" i="3"/>
  <c r="S201" i="3" s="1"/>
  <c r="K201" i="3"/>
  <c r="R200" i="3"/>
  <c r="P200" i="3"/>
  <c r="O200" i="3"/>
  <c r="N200" i="3"/>
  <c r="S200" i="3" s="1"/>
  <c r="K200" i="3"/>
  <c r="R199" i="3"/>
  <c r="P199" i="3"/>
  <c r="O199" i="3"/>
  <c r="N199" i="3"/>
  <c r="S199" i="3" s="1"/>
  <c r="K199" i="3"/>
  <c r="R198" i="3"/>
  <c r="P198" i="3"/>
  <c r="O198" i="3"/>
  <c r="N198" i="3"/>
  <c r="S198" i="3" s="1"/>
  <c r="K198" i="3"/>
  <c r="R197" i="3"/>
  <c r="P197" i="3"/>
  <c r="O197" i="3"/>
  <c r="N197" i="3"/>
  <c r="S197" i="3" s="1"/>
  <c r="K197" i="3"/>
  <c r="R196" i="3"/>
  <c r="P196" i="3"/>
  <c r="O196" i="3"/>
  <c r="N196" i="3"/>
  <c r="S196" i="3" s="1"/>
  <c r="K196" i="3"/>
  <c r="R195" i="3"/>
  <c r="P195" i="3"/>
  <c r="O195" i="3"/>
  <c r="N195" i="3"/>
  <c r="S195" i="3" s="1"/>
  <c r="K195" i="3"/>
  <c r="R194" i="3"/>
  <c r="P194" i="3"/>
  <c r="O194" i="3"/>
  <c r="N194" i="3"/>
  <c r="S194" i="3" s="1"/>
  <c r="K194" i="3"/>
  <c r="R193" i="3"/>
  <c r="P193" i="3"/>
  <c r="O193" i="3"/>
  <c r="N193" i="3"/>
  <c r="S193" i="3" s="1"/>
  <c r="K193" i="3"/>
  <c r="R192" i="3"/>
  <c r="P192" i="3"/>
  <c r="O192" i="3"/>
  <c r="N192" i="3"/>
  <c r="S192" i="3" s="1"/>
  <c r="K192" i="3"/>
  <c r="R191" i="3"/>
  <c r="P191" i="3"/>
  <c r="O191" i="3"/>
  <c r="N191" i="3"/>
  <c r="S191" i="3" s="1"/>
  <c r="K191" i="3"/>
  <c r="R190" i="3"/>
  <c r="P190" i="3"/>
  <c r="O190" i="3"/>
  <c r="N190" i="3"/>
  <c r="S190" i="3" s="1"/>
  <c r="K190" i="3"/>
  <c r="R189" i="3"/>
  <c r="P189" i="3"/>
  <c r="O189" i="3"/>
  <c r="N189" i="3"/>
  <c r="S189" i="3" s="1"/>
  <c r="K189" i="3"/>
  <c r="R188" i="3"/>
  <c r="P188" i="3"/>
  <c r="O188" i="3"/>
  <c r="N188" i="3"/>
  <c r="S188" i="3" s="1"/>
  <c r="K188" i="3"/>
  <c r="R187" i="3"/>
  <c r="P187" i="3"/>
  <c r="O187" i="3"/>
  <c r="N187" i="3"/>
  <c r="S187" i="3" s="1"/>
  <c r="K187" i="3"/>
  <c r="R186" i="3"/>
  <c r="P186" i="3"/>
  <c r="O186" i="3"/>
  <c r="N186" i="3"/>
  <c r="S186" i="3" s="1"/>
  <c r="K186" i="3"/>
  <c r="R185" i="3"/>
  <c r="P185" i="3"/>
  <c r="O185" i="3"/>
  <c r="N185" i="3"/>
  <c r="S185" i="3" s="1"/>
  <c r="K185" i="3"/>
  <c r="R184" i="3"/>
  <c r="P184" i="3"/>
  <c r="O184" i="3"/>
  <c r="N184" i="3"/>
  <c r="S184" i="3" s="1"/>
  <c r="K184" i="3"/>
  <c r="R183" i="3"/>
  <c r="P183" i="3"/>
  <c r="O183" i="3"/>
  <c r="N183" i="3"/>
  <c r="S183" i="3" s="1"/>
  <c r="K183" i="3"/>
  <c r="R182" i="3"/>
  <c r="P182" i="3"/>
  <c r="O182" i="3"/>
  <c r="N182" i="3"/>
  <c r="S182" i="3" s="1"/>
  <c r="K182" i="3"/>
  <c r="R181" i="3"/>
  <c r="P181" i="3"/>
  <c r="O181" i="3"/>
  <c r="N181" i="3"/>
  <c r="S181" i="3" s="1"/>
  <c r="K181" i="3"/>
  <c r="R180" i="3"/>
  <c r="P180" i="3"/>
  <c r="O180" i="3"/>
  <c r="N180" i="3"/>
  <c r="S180" i="3" s="1"/>
  <c r="K180" i="3"/>
  <c r="R179" i="3"/>
  <c r="P179" i="3"/>
  <c r="O179" i="3"/>
  <c r="N179" i="3"/>
  <c r="S179" i="3" s="1"/>
  <c r="K179" i="3"/>
  <c r="R178" i="3"/>
  <c r="P178" i="3"/>
  <c r="O178" i="3"/>
  <c r="N178" i="3"/>
  <c r="S178" i="3" s="1"/>
  <c r="K178" i="3"/>
  <c r="R177" i="3"/>
  <c r="P177" i="3"/>
  <c r="O177" i="3"/>
  <c r="N177" i="3"/>
  <c r="S177" i="3" s="1"/>
  <c r="K177" i="3"/>
  <c r="R176" i="3"/>
  <c r="P176" i="3"/>
  <c r="O176" i="3"/>
  <c r="N176" i="3"/>
  <c r="S176" i="3" s="1"/>
  <c r="K176" i="3"/>
  <c r="R175" i="3"/>
  <c r="P175" i="3"/>
  <c r="O175" i="3"/>
  <c r="N175" i="3"/>
  <c r="S175" i="3" s="1"/>
  <c r="K175" i="3"/>
  <c r="R174" i="3"/>
  <c r="P174" i="3"/>
  <c r="O174" i="3"/>
  <c r="N174" i="3"/>
  <c r="S174" i="3" s="1"/>
  <c r="K174" i="3"/>
  <c r="R173" i="3"/>
  <c r="P173" i="3"/>
  <c r="O173" i="3"/>
  <c r="N173" i="3"/>
  <c r="S173" i="3" s="1"/>
  <c r="K173" i="3"/>
  <c r="R172" i="3"/>
  <c r="P172" i="3"/>
  <c r="O172" i="3"/>
  <c r="N172" i="3"/>
  <c r="S172" i="3" s="1"/>
  <c r="K172" i="3"/>
  <c r="R171" i="3"/>
  <c r="P171" i="3"/>
  <c r="O171" i="3"/>
  <c r="N171" i="3"/>
  <c r="S171" i="3" s="1"/>
  <c r="K171" i="3"/>
  <c r="R170" i="3"/>
  <c r="P170" i="3"/>
  <c r="O170" i="3"/>
  <c r="N170" i="3"/>
  <c r="S170" i="3" s="1"/>
  <c r="K170" i="3"/>
  <c r="R169" i="3"/>
  <c r="P169" i="3"/>
  <c r="O169" i="3"/>
  <c r="N169" i="3"/>
  <c r="S169" i="3" s="1"/>
  <c r="K169" i="3"/>
  <c r="R168" i="3"/>
  <c r="P168" i="3"/>
  <c r="O168" i="3"/>
  <c r="N168" i="3"/>
  <c r="S168" i="3" s="1"/>
  <c r="K168" i="3"/>
  <c r="R167" i="3"/>
  <c r="P167" i="3"/>
  <c r="O167" i="3"/>
  <c r="K167" i="3"/>
  <c r="N167" i="3" s="1"/>
  <c r="S167" i="3" s="1"/>
  <c r="R166" i="3"/>
  <c r="O166" i="3"/>
  <c r="P166" i="3" s="1"/>
  <c r="N166" i="3"/>
  <c r="S166" i="3" s="1"/>
  <c r="K166" i="3"/>
  <c r="P165" i="3"/>
  <c r="O165" i="3"/>
  <c r="K165" i="3"/>
  <c r="N165" i="3" s="1"/>
  <c r="S165" i="3" s="1"/>
  <c r="Q164" i="3"/>
  <c r="R165" i="3" s="1"/>
  <c r="R161" i="3"/>
  <c r="O161" i="3"/>
  <c r="P161" i="3" s="1"/>
  <c r="N161" i="3"/>
  <c r="S161" i="3" s="1"/>
  <c r="K161" i="3"/>
  <c r="R160" i="3"/>
  <c r="P160" i="3"/>
  <c r="O160" i="3"/>
  <c r="K160" i="3"/>
  <c r="N160" i="3" s="1"/>
  <c r="S160" i="3" s="1"/>
  <c r="R159" i="3"/>
  <c r="O159" i="3"/>
  <c r="P159" i="3" s="1"/>
  <c r="N159" i="3"/>
  <c r="S159" i="3" s="1"/>
  <c r="K159" i="3"/>
  <c r="R158" i="3"/>
  <c r="P158" i="3"/>
  <c r="O158" i="3"/>
  <c r="K158" i="3"/>
  <c r="N158" i="3" s="1"/>
  <c r="S158" i="3" s="1"/>
  <c r="R157" i="3"/>
  <c r="O157" i="3"/>
  <c r="P157" i="3" s="1"/>
  <c r="N157" i="3"/>
  <c r="S157" i="3" s="1"/>
  <c r="K157" i="3"/>
  <c r="R156" i="3"/>
  <c r="P156" i="3"/>
  <c r="O156" i="3"/>
  <c r="K156" i="3"/>
  <c r="N156" i="3" s="1"/>
  <c r="S156" i="3" s="1"/>
  <c r="R155" i="3"/>
  <c r="O155" i="3"/>
  <c r="P155" i="3" s="1"/>
  <c r="N155" i="3"/>
  <c r="S155" i="3" s="1"/>
  <c r="K155" i="3"/>
  <c r="R154" i="3"/>
  <c r="P154" i="3"/>
  <c r="O154" i="3"/>
  <c r="K154" i="3"/>
  <c r="N154" i="3" s="1"/>
  <c r="S154" i="3" s="1"/>
  <c r="R153" i="3"/>
  <c r="O153" i="3"/>
  <c r="P153" i="3" s="1"/>
  <c r="N153" i="3"/>
  <c r="S153" i="3" s="1"/>
  <c r="K153" i="3"/>
  <c r="R152" i="3"/>
  <c r="O152" i="3"/>
  <c r="P152" i="3" s="1"/>
  <c r="K152" i="3"/>
  <c r="N152" i="3" s="1"/>
  <c r="S152" i="3" s="1"/>
  <c r="R151" i="3"/>
  <c r="O151" i="3"/>
  <c r="P151" i="3" s="1"/>
  <c r="N151" i="3"/>
  <c r="S151" i="3" s="1"/>
  <c r="K151" i="3"/>
  <c r="R150" i="3"/>
  <c r="P150" i="3"/>
  <c r="O150" i="3"/>
  <c r="K150" i="3"/>
  <c r="N150" i="3" s="1"/>
  <c r="S150" i="3" s="1"/>
  <c r="R149" i="3"/>
  <c r="O149" i="3"/>
  <c r="P149" i="3" s="1"/>
  <c r="K149" i="3"/>
  <c r="N149" i="3" s="1"/>
  <c r="S149" i="3" s="1"/>
  <c r="R148" i="3"/>
  <c r="P148" i="3"/>
  <c r="O148" i="3"/>
  <c r="K148" i="3"/>
  <c r="N148" i="3" s="1"/>
  <c r="S148" i="3" s="1"/>
  <c r="R147" i="3"/>
  <c r="O147" i="3"/>
  <c r="P147" i="3" s="1"/>
  <c r="K147" i="3"/>
  <c r="N147" i="3" s="1"/>
  <c r="S147" i="3" s="1"/>
  <c r="R146" i="3"/>
  <c r="O146" i="3"/>
  <c r="P146" i="3" s="1"/>
  <c r="K146" i="3"/>
  <c r="N146" i="3" s="1"/>
  <c r="S146" i="3" s="1"/>
  <c r="R145" i="3"/>
  <c r="O145" i="3"/>
  <c r="P145" i="3" s="1"/>
  <c r="N145" i="3"/>
  <c r="S145" i="3" s="1"/>
  <c r="K145" i="3"/>
  <c r="R144" i="3"/>
  <c r="O144" i="3"/>
  <c r="P144" i="3" s="1"/>
  <c r="K144" i="3"/>
  <c r="N144" i="3" s="1"/>
  <c r="S144" i="3" s="1"/>
  <c r="R143" i="3"/>
  <c r="O143" i="3"/>
  <c r="P143" i="3" s="1"/>
  <c r="N143" i="3"/>
  <c r="S143" i="3" s="1"/>
  <c r="K143" i="3"/>
  <c r="R142" i="3"/>
  <c r="P142" i="3"/>
  <c r="O142" i="3"/>
  <c r="K142" i="3"/>
  <c r="N142" i="3" s="1"/>
  <c r="S142" i="3" s="1"/>
  <c r="R141" i="3"/>
  <c r="O141" i="3"/>
  <c r="P141" i="3" s="1"/>
  <c r="K141" i="3"/>
  <c r="N141" i="3" s="1"/>
  <c r="S141" i="3" s="1"/>
  <c r="R140" i="3"/>
  <c r="P140" i="3"/>
  <c r="O140" i="3"/>
  <c r="K140" i="3"/>
  <c r="N140" i="3" s="1"/>
  <c r="S140" i="3" s="1"/>
  <c r="R139" i="3"/>
  <c r="O139" i="3"/>
  <c r="P139" i="3" s="1"/>
  <c r="K139" i="3"/>
  <c r="N139" i="3" s="1"/>
  <c r="S139" i="3" s="1"/>
  <c r="R138" i="3"/>
  <c r="O138" i="3"/>
  <c r="P138" i="3" s="1"/>
  <c r="K138" i="3"/>
  <c r="N138" i="3" s="1"/>
  <c r="S138" i="3" s="1"/>
  <c r="R137" i="3"/>
  <c r="O137" i="3"/>
  <c r="P137" i="3" s="1"/>
  <c r="N137" i="3"/>
  <c r="S137" i="3" s="1"/>
  <c r="K137" i="3"/>
  <c r="R136" i="3"/>
  <c r="O136" i="3"/>
  <c r="P136" i="3" s="1"/>
  <c r="K136" i="3"/>
  <c r="N136" i="3" s="1"/>
  <c r="S136" i="3" s="1"/>
  <c r="R135" i="3"/>
  <c r="O135" i="3"/>
  <c r="P135" i="3" s="1"/>
  <c r="N135" i="3"/>
  <c r="S135" i="3" s="1"/>
  <c r="K135" i="3"/>
  <c r="R134" i="3"/>
  <c r="P134" i="3"/>
  <c r="O134" i="3"/>
  <c r="K134" i="3"/>
  <c r="N134" i="3" s="1"/>
  <c r="S134" i="3" s="1"/>
  <c r="R133" i="3"/>
  <c r="O133" i="3"/>
  <c r="P133" i="3" s="1"/>
  <c r="K133" i="3"/>
  <c r="N133" i="3" s="1"/>
  <c r="S133" i="3" s="1"/>
  <c r="R132" i="3"/>
  <c r="P132" i="3"/>
  <c r="O132" i="3"/>
  <c r="K132" i="3"/>
  <c r="N132" i="3" s="1"/>
  <c r="S132" i="3" s="1"/>
  <c r="R131" i="3"/>
  <c r="O131" i="3"/>
  <c r="P131" i="3" s="1"/>
  <c r="K131" i="3"/>
  <c r="N131" i="3" s="1"/>
  <c r="S131" i="3" s="1"/>
  <c r="R130" i="3"/>
  <c r="O130" i="3"/>
  <c r="P130" i="3" s="1"/>
  <c r="N130" i="3"/>
  <c r="S130" i="3" s="1"/>
  <c r="K130" i="3"/>
  <c r="R129" i="3"/>
  <c r="P129" i="3"/>
  <c r="O129" i="3"/>
  <c r="K129" i="3"/>
  <c r="N129" i="3" s="1"/>
  <c r="S129" i="3" s="1"/>
  <c r="R128" i="3"/>
  <c r="O128" i="3"/>
  <c r="P128" i="3" s="1"/>
  <c r="K128" i="3"/>
  <c r="N128" i="3" s="1"/>
  <c r="S128" i="3" s="1"/>
  <c r="R127" i="3"/>
  <c r="O127" i="3"/>
  <c r="P127" i="3" s="1"/>
  <c r="K127" i="3"/>
  <c r="N127" i="3" s="1"/>
  <c r="S127" i="3" s="1"/>
  <c r="R126" i="3"/>
  <c r="O126" i="3"/>
  <c r="P126" i="3" s="1"/>
  <c r="K126" i="3"/>
  <c r="N126" i="3" s="1"/>
  <c r="S126" i="3" s="1"/>
  <c r="R125" i="3"/>
  <c r="O125" i="3"/>
  <c r="P125" i="3" s="1"/>
  <c r="K125" i="3"/>
  <c r="N125" i="3" s="1"/>
  <c r="S125" i="3" s="1"/>
  <c r="R124" i="3"/>
  <c r="O124" i="3"/>
  <c r="P124" i="3" s="1"/>
  <c r="K124" i="3"/>
  <c r="N124" i="3" s="1"/>
  <c r="S124" i="3" s="1"/>
  <c r="R123" i="3"/>
  <c r="O123" i="3"/>
  <c r="P123" i="3" s="1"/>
  <c r="K123" i="3"/>
  <c r="N123" i="3" s="1"/>
  <c r="S123" i="3" s="1"/>
  <c r="R122" i="3"/>
  <c r="O122" i="3"/>
  <c r="P122" i="3" s="1"/>
  <c r="K122" i="3"/>
  <c r="N122" i="3" s="1"/>
  <c r="S122" i="3" s="1"/>
  <c r="R121" i="3"/>
  <c r="O121" i="3"/>
  <c r="P121" i="3" s="1"/>
  <c r="K121" i="3"/>
  <c r="N121" i="3" s="1"/>
  <c r="S121" i="3" s="1"/>
  <c r="R120" i="3"/>
  <c r="O120" i="3"/>
  <c r="P120" i="3" s="1"/>
  <c r="K120" i="3"/>
  <c r="N120" i="3" s="1"/>
  <c r="S120" i="3" s="1"/>
  <c r="Q119" i="3"/>
  <c r="R116" i="3"/>
  <c r="P116" i="3"/>
  <c r="O116" i="3"/>
  <c r="N116" i="3"/>
  <c r="S116" i="3" s="1"/>
  <c r="K116" i="3"/>
  <c r="R115" i="3"/>
  <c r="P115" i="3"/>
  <c r="O115" i="3"/>
  <c r="N115" i="3"/>
  <c r="S115" i="3" s="1"/>
  <c r="K115" i="3"/>
  <c r="R114" i="3"/>
  <c r="P114" i="3"/>
  <c r="O114" i="3"/>
  <c r="N114" i="3"/>
  <c r="S114" i="3" s="1"/>
  <c r="K114" i="3"/>
  <c r="R113" i="3"/>
  <c r="P113" i="3"/>
  <c r="O113" i="3"/>
  <c r="N113" i="3"/>
  <c r="S113" i="3" s="1"/>
  <c r="K113" i="3"/>
  <c r="R112" i="3"/>
  <c r="P112" i="3"/>
  <c r="O112" i="3"/>
  <c r="N112" i="3"/>
  <c r="S112" i="3" s="1"/>
  <c r="K112" i="3"/>
  <c r="R111" i="3"/>
  <c r="P111" i="3"/>
  <c r="O111" i="3"/>
  <c r="N111" i="3"/>
  <c r="S111" i="3" s="1"/>
  <c r="K111" i="3"/>
  <c r="R110" i="3"/>
  <c r="P110" i="3"/>
  <c r="O110" i="3"/>
  <c r="N110" i="3"/>
  <c r="S110" i="3" s="1"/>
  <c r="K110" i="3"/>
  <c r="R109" i="3"/>
  <c r="P109" i="3"/>
  <c r="O109" i="3"/>
  <c r="N109" i="3"/>
  <c r="S109" i="3" s="1"/>
  <c r="K109" i="3"/>
  <c r="R108" i="3"/>
  <c r="P108" i="3"/>
  <c r="O108" i="3"/>
  <c r="N108" i="3"/>
  <c r="S108" i="3" s="1"/>
  <c r="K108" i="3"/>
  <c r="R107" i="3"/>
  <c r="P107" i="3"/>
  <c r="O107" i="3"/>
  <c r="N107" i="3"/>
  <c r="S107" i="3" s="1"/>
  <c r="K107" i="3"/>
  <c r="R106" i="3"/>
  <c r="P106" i="3"/>
  <c r="O106" i="3"/>
  <c r="N106" i="3"/>
  <c r="S106" i="3" s="1"/>
  <c r="K106" i="3"/>
  <c r="R105" i="3"/>
  <c r="P105" i="3"/>
  <c r="O105" i="3"/>
  <c r="N105" i="3"/>
  <c r="S105" i="3" s="1"/>
  <c r="K105" i="3"/>
  <c r="R104" i="3"/>
  <c r="P104" i="3"/>
  <c r="O104" i="3"/>
  <c r="N104" i="3"/>
  <c r="S104" i="3" s="1"/>
  <c r="K104" i="3"/>
  <c r="R103" i="3"/>
  <c r="P103" i="3"/>
  <c r="O103" i="3"/>
  <c r="N103" i="3"/>
  <c r="S103" i="3" s="1"/>
  <c r="K103" i="3"/>
  <c r="R102" i="3"/>
  <c r="P102" i="3"/>
  <c r="O102" i="3"/>
  <c r="N102" i="3"/>
  <c r="S102" i="3" s="1"/>
  <c r="K102" i="3"/>
  <c r="R101" i="3"/>
  <c r="P101" i="3"/>
  <c r="O101" i="3"/>
  <c r="N101" i="3"/>
  <c r="S101" i="3" s="1"/>
  <c r="K101" i="3"/>
  <c r="R100" i="3"/>
  <c r="P100" i="3"/>
  <c r="O100" i="3"/>
  <c r="N100" i="3"/>
  <c r="S100" i="3" s="1"/>
  <c r="K100" i="3"/>
  <c r="R99" i="3"/>
  <c r="P99" i="3"/>
  <c r="O99" i="3"/>
  <c r="K99" i="3"/>
  <c r="N99" i="3" s="1"/>
  <c r="S99" i="3" s="1"/>
  <c r="R98" i="3"/>
  <c r="O98" i="3"/>
  <c r="P98" i="3" s="1"/>
  <c r="N98" i="3"/>
  <c r="S98" i="3" s="1"/>
  <c r="K98" i="3"/>
  <c r="R97" i="3"/>
  <c r="P97" i="3"/>
  <c r="O97" i="3"/>
  <c r="K97" i="3"/>
  <c r="N97" i="3" s="1"/>
  <c r="S97" i="3" s="1"/>
  <c r="R96" i="3"/>
  <c r="O96" i="3"/>
  <c r="P96" i="3" s="1"/>
  <c r="N96" i="3"/>
  <c r="S96" i="3" s="1"/>
  <c r="K96" i="3"/>
  <c r="R95" i="3"/>
  <c r="P95" i="3"/>
  <c r="O95" i="3"/>
  <c r="K95" i="3"/>
  <c r="N95" i="3" s="1"/>
  <c r="S95" i="3" s="1"/>
  <c r="R94" i="3"/>
  <c r="O94" i="3"/>
  <c r="P94" i="3" s="1"/>
  <c r="N94" i="3"/>
  <c r="S94" i="3" s="1"/>
  <c r="K94" i="3"/>
  <c r="R93" i="3"/>
  <c r="P93" i="3"/>
  <c r="O93" i="3"/>
  <c r="K93" i="3"/>
  <c r="N93" i="3" s="1"/>
  <c r="S93" i="3" s="1"/>
  <c r="R92" i="3"/>
  <c r="O92" i="3"/>
  <c r="P92" i="3" s="1"/>
  <c r="N92" i="3"/>
  <c r="S92" i="3" s="1"/>
  <c r="K92" i="3"/>
  <c r="R91" i="3"/>
  <c r="P91" i="3"/>
  <c r="O91" i="3"/>
  <c r="K91" i="3"/>
  <c r="N91" i="3" s="1"/>
  <c r="S91" i="3" s="1"/>
  <c r="R90" i="3"/>
  <c r="O90" i="3"/>
  <c r="P90" i="3" s="1"/>
  <c r="N90" i="3"/>
  <c r="S90" i="3" s="1"/>
  <c r="K90" i="3"/>
  <c r="R89" i="3"/>
  <c r="P89" i="3"/>
  <c r="O89" i="3"/>
  <c r="K89" i="3"/>
  <c r="N89" i="3" s="1"/>
  <c r="S89" i="3" s="1"/>
  <c r="R88" i="3"/>
  <c r="O88" i="3"/>
  <c r="P88" i="3" s="1"/>
  <c r="N88" i="3"/>
  <c r="S88" i="3" s="1"/>
  <c r="K88" i="3"/>
  <c r="R87" i="3"/>
  <c r="P87" i="3"/>
  <c r="O87" i="3"/>
  <c r="K87" i="3"/>
  <c r="N87" i="3" s="1"/>
  <c r="S87" i="3" s="1"/>
  <c r="R86" i="3"/>
  <c r="O86" i="3"/>
  <c r="P86" i="3" s="1"/>
  <c r="N86" i="3"/>
  <c r="S86" i="3" s="1"/>
  <c r="K86" i="3"/>
  <c r="R85" i="3"/>
  <c r="P85" i="3"/>
  <c r="O85" i="3"/>
  <c r="K85" i="3"/>
  <c r="N85" i="3" s="1"/>
  <c r="S85" i="3" s="1"/>
  <c r="R84" i="3"/>
  <c r="O84" i="3"/>
  <c r="P84" i="3" s="1"/>
  <c r="K84" i="3"/>
  <c r="N84" i="3" s="1"/>
  <c r="S84" i="3" s="1"/>
  <c r="R83" i="3"/>
  <c r="O83" i="3"/>
  <c r="P83" i="3" s="1"/>
  <c r="K83" i="3"/>
  <c r="N83" i="3" s="1"/>
  <c r="S83" i="3" s="1"/>
  <c r="R82" i="3"/>
  <c r="O82" i="3"/>
  <c r="P82" i="3" s="1"/>
  <c r="K82" i="3"/>
  <c r="N82" i="3" s="1"/>
  <c r="S82" i="3" s="1"/>
  <c r="R81" i="3"/>
  <c r="O81" i="3"/>
  <c r="P81" i="3" s="1"/>
  <c r="K81" i="3"/>
  <c r="N81" i="3" s="1"/>
  <c r="S81" i="3" s="1"/>
  <c r="R80" i="3"/>
  <c r="O80" i="3"/>
  <c r="P80" i="3" s="1"/>
  <c r="K80" i="3"/>
  <c r="N80" i="3" s="1"/>
  <c r="S80" i="3" s="1"/>
  <c r="R79" i="3"/>
  <c r="O79" i="3"/>
  <c r="P79" i="3" s="1"/>
  <c r="K79" i="3"/>
  <c r="N79" i="3" s="1"/>
  <c r="S79" i="3" s="1"/>
  <c r="Q78" i="3"/>
  <c r="R75" i="3"/>
  <c r="P75" i="3"/>
  <c r="O75" i="3"/>
  <c r="N75" i="3"/>
  <c r="S75" i="3" s="1"/>
  <c r="K75" i="3"/>
  <c r="R74" i="3"/>
  <c r="P74" i="3"/>
  <c r="O74" i="3"/>
  <c r="N74" i="3"/>
  <c r="S74" i="3" s="1"/>
  <c r="K74" i="3"/>
  <c r="R73" i="3"/>
  <c r="P73" i="3"/>
  <c r="O73" i="3"/>
  <c r="N73" i="3"/>
  <c r="S73" i="3" s="1"/>
  <c r="K73" i="3"/>
  <c r="R72" i="3"/>
  <c r="P72" i="3"/>
  <c r="O72" i="3"/>
  <c r="N72" i="3"/>
  <c r="S72" i="3" s="1"/>
  <c r="K72" i="3"/>
  <c r="R71" i="3"/>
  <c r="P71" i="3"/>
  <c r="O71" i="3"/>
  <c r="N71" i="3"/>
  <c r="S71" i="3" s="1"/>
  <c r="K71" i="3"/>
  <c r="R70" i="3"/>
  <c r="P70" i="3"/>
  <c r="O70" i="3"/>
  <c r="N70" i="3"/>
  <c r="S70" i="3" s="1"/>
  <c r="K70" i="3"/>
  <c r="R69" i="3"/>
  <c r="P69" i="3"/>
  <c r="O69" i="3"/>
  <c r="N69" i="3"/>
  <c r="S69" i="3" s="1"/>
  <c r="K69" i="3"/>
  <c r="R68" i="3"/>
  <c r="P68" i="3"/>
  <c r="O68" i="3"/>
  <c r="N68" i="3"/>
  <c r="S68" i="3" s="1"/>
  <c r="K68" i="3"/>
  <c r="R67" i="3"/>
  <c r="P67" i="3"/>
  <c r="O67" i="3"/>
  <c r="N67" i="3"/>
  <c r="S67" i="3" s="1"/>
  <c r="K67" i="3"/>
  <c r="R66" i="3"/>
  <c r="P66" i="3"/>
  <c r="O66" i="3"/>
  <c r="K66" i="3"/>
  <c r="N66" i="3" s="1"/>
  <c r="S66" i="3" s="1"/>
  <c r="R65" i="3"/>
  <c r="O65" i="3"/>
  <c r="P65" i="3" s="1"/>
  <c r="N65" i="3"/>
  <c r="S65" i="3" s="1"/>
  <c r="K65" i="3"/>
  <c r="R64" i="3"/>
  <c r="P64" i="3"/>
  <c r="O64" i="3"/>
  <c r="K64" i="3"/>
  <c r="N64" i="3" s="1"/>
  <c r="S64" i="3" s="1"/>
  <c r="R63" i="3"/>
  <c r="O63" i="3"/>
  <c r="P63" i="3" s="1"/>
  <c r="N63" i="3"/>
  <c r="S63" i="3" s="1"/>
  <c r="K63" i="3"/>
  <c r="R62" i="3"/>
  <c r="P62" i="3"/>
  <c r="O62" i="3"/>
  <c r="K62" i="3"/>
  <c r="N62" i="3" s="1"/>
  <c r="S62" i="3" s="1"/>
  <c r="R61" i="3"/>
  <c r="O61" i="3"/>
  <c r="P61" i="3" s="1"/>
  <c r="N61" i="3"/>
  <c r="S61" i="3" s="1"/>
  <c r="K61" i="3"/>
  <c r="R60" i="3"/>
  <c r="P60" i="3"/>
  <c r="O60" i="3"/>
  <c r="K60" i="3"/>
  <c r="N60" i="3" s="1"/>
  <c r="S60" i="3" s="1"/>
  <c r="R59" i="3"/>
  <c r="O59" i="3"/>
  <c r="P59" i="3" s="1"/>
  <c r="N59" i="3"/>
  <c r="S59" i="3" s="1"/>
  <c r="K59" i="3"/>
  <c r="R58" i="3"/>
  <c r="P58" i="3"/>
  <c r="O58" i="3"/>
  <c r="K58" i="3"/>
  <c r="N58" i="3" s="1"/>
  <c r="S58" i="3" s="1"/>
  <c r="R57" i="3"/>
  <c r="O57" i="3"/>
  <c r="P57" i="3" s="1"/>
  <c r="N57" i="3"/>
  <c r="S57" i="3" s="1"/>
  <c r="K57" i="3"/>
  <c r="R56" i="3"/>
  <c r="P56" i="3"/>
  <c r="O56" i="3"/>
  <c r="K56" i="3"/>
  <c r="N56" i="3" s="1"/>
  <c r="S56" i="3" s="1"/>
  <c r="R55" i="3"/>
  <c r="O55" i="3"/>
  <c r="P55" i="3" s="1"/>
  <c r="N55" i="3"/>
  <c r="S55" i="3" s="1"/>
  <c r="K55" i="3"/>
  <c r="R54" i="3"/>
  <c r="P54" i="3"/>
  <c r="O54" i="3"/>
  <c r="K54" i="3"/>
  <c r="N54" i="3" s="1"/>
  <c r="S54" i="3" s="1"/>
  <c r="R53" i="3"/>
  <c r="O53" i="3"/>
  <c r="P53" i="3" s="1"/>
  <c r="N53" i="3"/>
  <c r="S53" i="3" s="1"/>
  <c r="K53" i="3"/>
  <c r="R52" i="3"/>
  <c r="P52" i="3"/>
  <c r="O52" i="3"/>
  <c r="K52" i="3"/>
  <c r="N52" i="3" s="1"/>
  <c r="S52" i="3" s="1"/>
  <c r="R51" i="3"/>
  <c r="O51" i="3"/>
  <c r="P51" i="3" s="1"/>
  <c r="N51" i="3"/>
  <c r="S51" i="3" s="1"/>
  <c r="K51" i="3"/>
  <c r="R50" i="3"/>
  <c r="P50" i="3"/>
  <c r="O50" i="3"/>
  <c r="K50" i="3"/>
  <c r="N50" i="3" s="1"/>
  <c r="S50" i="3" s="1"/>
  <c r="R49" i="3"/>
  <c r="O49" i="3"/>
  <c r="P49" i="3" s="1"/>
  <c r="N49" i="3"/>
  <c r="S49" i="3" s="1"/>
  <c r="K49" i="3"/>
  <c r="R48" i="3"/>
  <c r="P48" i="3"/>
  <c r="O48" i="3"/>
  <c r="K48" i="3"/>
  <c r="N48" i="3" s="1"/>
  <c r="S48" i="3" s="1"/>
  <c r="R47" i="3"/>
  <c r="O47" i="3"/>
  <c r="P47" i="3" s="1"/>
  <c r="N47" i="3"/>
  <c r="S47" i="3" s="1"/>
  <c r="K47" i="3"/>
  <c r="R46" i="3"/>
  <c r="P46" i="3"/>
  <c r="O46" i="3"/>
  <c r="K46" i="3"/>
  <c r="N46" i="3" s="1"/>
  <c r="S46" i="3" s="1"/>
  <c r="R45" i="3"/>
  <c r="O45" i="3"/>
  <c r="P45" i="3" s="1"/>
  <c r="N45" i="3"/>
  <c r="S45" i="3" s="1"/>
  <c r="K45" i="3"/>
  <c r="R44" i="3"/>
  <c r="P44" i="3"/>
  <c r="O44" i="3"/>
  <c r="K44" i="3"/>
  <c r="N44" i="3" s="1"/>
  <c r="S44" i="3" s="1"/>
  <c r="R43" i="3"/>
  <c r="O43" i="3"/>
  <c r="P43" i="3" s="1"/>
  <c r="K43" i="3"/>
  <c r="N43" i="3" s="1"/>
  <c r="S43" i="3" s="1"/>
  <c r="R42" i="3"/>
  <c r="O42" i="3"/>
  <c r="P42" i="3" s="1"/>
  <c r="K42" i="3"/>
  <c r="N42" i="3" s="1"/>
  <c r="S42" i="3" s="1"/>
  <c r="R41" i="3"/>
  <c r="O41" i="3"/>
  <c r="P41" i="3" s="1"/>
  <c r="K41" i="3"/>
  <c r="N41" i="3" s="1"/>
  <c r="S41" i="3" s="1"/>
  <c r="R40" i="3"/>
  <c r="O40" i="3"/>
  <c r="P40" i="3" s="1"/>
  <c r="K40" i="3"/>
  <c r="N40" i="3" s="1"/>
  <c r="S40" i="3" s="1"/>
  <c r="R39" i="3"/>
  <c r="O39" i="3"/>
  <c r="P39" i="3" s="1"/>
  <c r="K39" i="3"/>
  <c r="N39" i="3" s="1"/>
  <c r="S39" i="3" s="1"/>
  <c r="Q38" i="3"/>
  <c r="R35" i="3"/>
  <c r="P35" i="3"/>
  <c r="O35" i="3"/>
  <c r="N35" i="3"/>
  <c r="S35" i="3" s="1"/>
  <c r="K35" i="3"/>
  <c r="R34" i="3"/>
  <c r="P34" i="3"/>
  <c r="O34" i="3"/>
  <c r="N34" i="3"/>
  <c r="S34" i="3" s="1"/>
  <c r="K34" i="3"/>
  <c r="R33" i="3"/>
  <c r="P33" i="3"/>
  <c r="O33" i="3"/>
  <c r="N33" i="3"/>
  <c r="S33" i="3" s="1"/>
  <c r="K33" i="3"/>
  <c r="R32" i="3"/>
  <c r="P32" i="3"/>
  <c r="O32" i="3"/>
  <c r="N32" i="3"/>
  <c r="S32" i="3" s="1"/>
  <c r="K32" i="3"/>
  <c r="R31" i="3"/>
  <c r="P31" i="3"/>
  <c r="O31" i="3"/>
  <c r="N31" i="3"/>
  <c r="S31" i="3" s="1"/>
  <c r="K31" i="3"/>
  <c r="R30" i="3"/>
  <c r="P30" i="3"/>
  <c r="O30" i="3"/>
  <c r="N30" i="3"/>
  <c r="S30" i="3" s="1"/>
  <c r="K30" i="3"/>
  <c r="R29" i="3"/>
  <c r="P29" i="3"/>
  <c r="O29" i="3"/>
  <c r="N29" i="3"/>
  <c r="S29" i="3" s="1"/>
  <c r="K29" i="3"/>
  <c r="R28" i="3"/>
  <c r="P28" i="3"/>
  <c r="O28" i="3"/>
  <c r="N28" i="3"/>
  <c r="S28" i="3" s="1"/>
  <c r="K28" i="3"/>
  <c r="R27" i="3"/>
  <c r="P27" i="3"/>
  <c r="O27" i="3"/>
  <c r="N27" i="3"/>
  <c r="S27" i="3" s="1"/>
  <c r="K27" i="3"/>
  <c r="R26" i="3"/>
  <c r="P26" i="3"/>
  <c r="O26" i="3"/>
  <c r="N26" i="3"/>
  <c r="S26" i="3" s="1"/>
  <c r="K26" i="3"/>
  <c r="R25" i="3"/>
  <c r="P25" i="3"/>
  <c r="O25" i="3"/>
  <c r="N25" i="3"/>
  <c r="S25" i="3" s="1"/>
  <c r="K25" i="3"/>
  <c r="R24" i="3"/>
  <c r="P24" i="3"/>
  <c r="O24" i="3"/>
  <c r="N24" i="3"/>
  <c r="S24" i="3" s="1"/>
  <c r="K24" i="3"/>
  <c r="R23" i="3"/>
  <c r="P23" i="3"/>
  <c r="O23" i="3"/>
  <c r="N23" i="3"/>
  <c r="S23" i="3" s="1"/>
  <c r="K23" i="3"/>
  <c r="R22" i="3"/>
  <c r="P22" i="3"/>
  <c r="O22" i="3"/>
  <c r="N22" i="3"/>
  <c r="S22" i="3" s="1"/>
  <c r="K22" i="3"/>
  <c r="R21" i="3"/>
  <c r="P21" i="3"/>
  <c r="O21" i="3"/>
  <c r="N21" i="3"/>
  <c r="S21" i="3" s="1"/>
  <c r="K21" i="3"/>
  <c r="R20" i="3"/>
  <c r="P20" i="3"/>
  <c r="O20" i="3"/>
  <c r="N20" i="3"/>
  <c r="S20" i="3" s="1"/>
  <c r="K20" i="3"/>
  <c r="R19" i="3"/>
  <c r="P19" i="3"/>
  <c r="O19" i="3"/>
  <c r="N19" i="3"/>
  <c r="S19" i="3" s="1"/>
  <c r="K19" i="3"/>
  <c r="R18" i="3"/>
  <c r="P18" i="3"/>
  <c r="O18" i="3"/>
  <c r="N18" i="3"/>
  <c r="S18" i="3" s="1"/>
  <c r="K18" i="3"/>
  <c r="R17" i="3"/>
  <c r="P17" i="3"/>
  <c r="O17" i="3"/>
  <c r="N17" i="3"/>
  <c r="S17" i="3" s="1"/>
  <c r="K17" i="3"/>
  <c r="R16" i="3"/>
  <c r="P16" i="3"/>
  <c r="O16" i="3"/>
  <c r="N16" i="3"/>
  <c r="S16" i="3" s="1"/>
  <c r="K16" i="3"/>
  <c r="R15" i="3"/>
  <c r="P15" i="3"/>
  <c r="O15" i="3"/>
  <c r="N15" i="3"/>
  <c r="S15" i="3" s="1"/>
  <c r="K15" i="3"/>
  <c r="R14" i="3"/>
  <c r="P14" i="3"/>
  <c r="O14" i="3"/>
  <c r="K14" i="3"/>
  <c r="N14" i="3" s="1"/>
  <c r="S14" i="3" s="1"/>
  <c r="R13" i="3"/>
  <c r="O13" i="3"/>
  <c r="P13" i="3" s="1"/>
  <c r="N13" i="3"/>
  <c r="S13" i="3" s="1"/>
  <c r="K13" i="3"/>
  <c r="R12" i="3"/>
  <c r="P12" i="3"/>
  <c r="O12" i="3"/>
  <c r="K12" i="3"/>
  <c r="N12" i="3" s="1"/>
  <c r="S12" i="3" s="1"/>
  <c r="R11" i="3"/>
  <c r="O11" i="3"/>
  <c r="P11" i="3" s="1"/>
  <c r="K11" i="3"/>
  <c r="N11" i="3" s="1"/>
  <c r="S11" i="3" s="1"/>
  <c r="R10" i="3"/>
  <c r="O10" i="3"/>
  <c r="P10" i="3" s="1"/>
  <c r="K10" i="3"/>
  <c r="N10" i="3" s="1"/>
  <c r="S10" i="3" s="1"/>
  <c r="R9" i="3"/>
  <c r="O9" i="3"/>
  <c r="P9" i="3" s="1"/>
  <c r="K9" i="3"/>
  <c r="N9" i="3" s="1"/>
  <c r="S9" i="3" s="1"/>
  <c r="R8" i="3"/>
  <c r="O8" i="3"/>
  <c r="P8" i="3" s="1"/>
  <c r="K8" i="3"/>
  <c r="N8" i="3" s="1"/>
  <c r="S8" i="3" s="1"/>
  <c r="K5" i="3"/>
  <c r="R4" i="3"/>
  <c r="AH3" i="3"/>
  <c r="AG2" i="3"/>
  <c r="AH2" i="3" s="1"/>
  <c r="AD2" i="3"/>
  <c r="AC2" i="3"/>
  <c r="AB2" i="3"/>
  <c r="R2" i="3"/>
  <c r="O2" i="3"/>
  <c r="P2" i="3" s="1"/>
  <c r="K2" i="3"/>
  <c r="N2" i="3" s="1"/>
  <c r="S2" i="3" s="1"/>
  <c r="F2" i="3"/>
  <c r="Y1" i="3"/>
  <c r="X1" i="3"/>
  <c r="W1" i="3"/>
  <c r="V1" i="3"/>
  <c r="U1" i="3"/>
  <c r="A4" i="2"/>
  <c r="F4" i="2" s="1"/>
  <c r="O7" i="5" l="1"/>
  <c r="N7" i="5"/>
  <c r="Y6" i="5"/>
  <c r="W7" i="5" s="1"/>
  <c r="W42" i="5"/>
  <c r="AC42" i="5"/>
  <c r="D7" i="5"/>
  <c r="J7" i="5"/>
  <c r="G42" i="5"/>
  <c r="Q7" i="5"/>
  <c r="M7" i="5"/>
  <c r="I7" i="5"/>
  <c r="E7" i="5"/>
  <c r="AA7" i="5"/>
  <c r="F7" i="5"/>
  <c r="K7" i="5"/>
  <c r="P7" i="5"/>
  <c r="K42" i="5"/>
  <c r="B7" i="5"/>
  <c r="G7" i="5"/>
  <c r="G8" i="5" s="1"/>
  <c r="L7" i="5"/>
  <c r="T7" i="5"/>
  <c r="AG42" i="5"/>
  <c r="AA42" i="5"/>
  <c r="V42" i="5"/>
  <c r="AI42" i="5"/>
  <c r="AD42" i="5"/>
  <c r="Y42" i="5"/>
  <c r="O42" i="5"/>
  <c r="O8" i="5" s="1"/>
  <c r="L42" i="5"/>
  <c r="AH42" i="5"/>
  <c r="C7" i="5"/>
  <c r="H7" i="5"/>
  <c r="Q42" i="5"/>
  <c r="E42" i="5"/>
  <c r="P42" i="5"/>
  <c r="AF42" i="5"/>
  <c r="AB42" i="5"/>
  <c r="X42" i="5"/>
  <c r="T42" i="5"/>
  <c r="N42" i="5"/>
  <c r="C42" i="5"/>
  <c r="H42" i="5"/>
  <c r="M42" i="5"/>
  <c r="U42" i="5"/>
  <c r="Z42" i="5"/>
  <c r="AE42" i="5"/>
  <c r="D42" i="5"/>
  <c r="I42" i="5"/>
  <c r="Q4" i="7"/>
  <c r="B42" i="5"/>
  <c r="F42" i="5"/>
  <c r="J42" i="5"/>
  <c r="Z7" i="5" l="1"/>
  <c r="AH7" i="5"/>
  <c r="U7" i="5"/>
  <c r="U8" i="5" s="1"/>
  <c r="AD7" i="5"/>
  <c r="AD8" i="5" s="1"/>
  <c r="AC7" i="5"/>
  <c r="AC8" i="5" s="1"/>
  <c r="AI7" i="5"/>
  <c r="AE7" i="5"/>
  <c r="AE8" i="5" s="1"/>
  <c r="AF7" i="5"/>
  <c r="AF8" i="5" s="1"/>
  <c r="Y7" i="5"/>
  <c r="X7" i="5"/>
  <c r="Z87" i="5"/>
  <c r="Z91" i="5" s="1"/>
  <c r="Z56" i="5"/>
  <c r="Z1" i="5"/>
  <c r="C87" i="5"/>
  <c r="C91" i="5" s="1"/>
  <c r="C56" i="5"/>
  <c r="C1" i="5"/>
  <c r="AB56" i="5"/>
  <c r="AB87" i="5"/>
  <c r="AB91" i="5" s="1"/>
  <c r="AB1" i="5"/>
  <c r="Q87" i="5"/>
  <c r="Q91" i="5" s="1"/>
  <c r="Q56" i="5"/>
  <c r="Q1" i="5"/>
  <c r="C8" i="5"/>
  <c r="Y87" i="5"/>
  <c r="Y91" i="5" s="1"/>
  <c r="Y56" i="5"/>
  <c r="Y1" i="5"/>
  <c r="AA56" i="5"/>
  <c r="AA87" i="5"/>
  <c r="AA91" i="5" s="1"/>
  <c r="AA1" i="5"/>
  <c r="T8" i="5"/>
  <c r="K87" i="5"/>
  <c r="K91" i="5" s="1"/>
  <c r="K56" i="5"/>
  <c r="K1" i="5"/>
  <c r="P8" i="5"/>
  <c r="AA8" i="5"/>
  <c r="I8" i="5"/>
  <c r="J8" i="5"/>
  <c r="AG7" i="5"/>
  <c r="AG8" i="5" s="1"/>
  <c r="AB7" i="5"/>
  <c r="AB8" i="5" s="1"/>
  <c r="V7" i="5"/>
  <c r="V8" i="5" s="1"/>
  <c r="AH87" i="5"/>
  <c r="AH91" i="5" s="1"/>
  <c r="AH56" i="5"/>
  <c r="AH1" i="5"/>
  <c r="AD87" i="5"/>
  <c r="AD91" i="5" s="1"/>
  <c r="AD56" i="5"/>
  <c r="AD1" i="5"/>
  <c r="AG87" i="5"/>
  <c r="AG91" i="5" s="1"/>
  <c r="AG56" i="5"/>
  <c r="AG1" i="5"/>
  <c r="L8" i="5"/>
  <c r="AH8" i="5"/>
  <c r="K8" i="5"/>
  <c r="M8" i="5"/>
  <c r="D8" i="5"/>
  <c r="I87" i="5"/>
  <c r="I91" i="5" s="1"/>
  <c r="I56" i="5"/>
  <c r="I1" i="5"/>
  <c r="N87" i="5"/>
  <c r="N91" i="5" s="1"/>
  <c r="N56" i="5"/>
  <c r="N1" i="5"/>
  <c r="AF56" i="5"/>
  <c r="AF87" i="5"/>
  <c r="AF91" i="5" s="1"/>
  <c r="AF1" i="5"/>
  <c r="F87" i="5"/>
  <c r="F91" i="5" s="1"/>
  <c r="F56" i="5"/>
  <c r="F1" i="5"/>
  <c r="M87" i="5"/>
  <c r="M91" i="5" s="1"/>
  <c r="M56" i="5"/>
  <c r="M1" i="5"/>
  <c r="T56" i="5"/>
  <c r="T87" i="5"/>
  <c r="T91" i="5" s="1"/>
  <c r="T1" i="5"/>
  <c r="P87" i="5"/>
  <c r="P91" i="5" s="1"/>
  <c r="P56" i="5"/>
  <c r="P1" i="5"/>
  <c r="L87" i="5"/>
  <c r="L91" i="5" s="1"/>
  <c r="L56" i="5"/>
  <c r="L1" i="5"/>
  <c r="AI56" i="5"/>
  <c r="AI87" i="5"/>
  <c r="AI91" i="5" s="1"/>
  <c r="AI1" i="5"/>
  <c r="F8" i="5"/>
  <c r="AI8" i="5"/>
  <c r="Q8" i="5"/>
  <c r="AC87" i="5"/>
  <c r="AC91" i="5" s="1"/>
  <c r="AC56" i="5"/>
  <c r="AC1" i="5"/>
  <c r="J56" i="5"/>
  <c r="J87" i="5"/>
  <c r="J91" i="5" s="1"/>
  <c r="J1" i="5"/>
  <c r="U87" i="5"/>
  <c r="U91" i="5" s="1"/>
  <c r="U56" i="5"/>
  <c r="U1" i="5"/>
  <c r="Z8" i="5"/>
  <c r="D87" i="5"/>
  <c r="D91" i="5" s="1"/>
  <c r="D56" i="5"/>
  <c r="D1" i="5"/>
  <c r="B56" i="5"/>
  <c r="B87" i="5"/>
  <c r="B91" i="5" s="1"/>
  <c r="B1" i="5"/>
  <c r="AE87" i="5"/>
  <c r="AE91" i="5" s="1"/>
  <c r="AE56" i="5"/>
  <c r="AE1" i="5"/>
  <c r="H87" i="5"/>
  <c r="H91" i="5" s="1"/>
  <c r="H56" i="5"/>
  <c r="H1" i="5"/>
  <c r="X56" i="5"/>
  <c r="X87" i="5"/>
  <c r="X91" i="5" s="1"/>
  <c r="X1" i="5"/>
  <c r="E87" i="5"/>
  <c r="E91" i="5" s="1"/>
  <c r="E56" i="5"/>
  <c r="E1" i="5"/>
  <c r="H8" i="5"/>
  <c r="O87" i="5"/>
  <c r="O91" i="5" s="1"/>
  <c r="O1" i="5"/>
  <c r="O56" i="5"/>
  <c r="V87" i="5"/>
  <c r="V91" i="5" s="1"/>
  <c r="V56" i="5"/>
  <c r="V1" i="5"/>
  <c r="Y8" i="5"/>
  <c r="B8" i="5"/>
  <c r="X8" i="5"/>
  <c r="E8" i="5"/>
  <c r="G56" i="5"/>
  <c r="G1" i="5"/>
  <c r="G87" i="5"/>
  <c r="G91" i="5" s="1"/>
  <c r="W87" i="5"/>
  <c r="W91" i="5" s="1"/>
  <c r="W1" i="5"/>
  <c r="N8" i="5"/>
  <c r="X92" i="5" l="1"/>
  <c r="X59" i="5"/>
  <c r="X57" i="5"/>
  <c r="X11" i="5"/>
  <c r="F92" i="5"/>
  <c r="F59" i="5"/>
  <c r="F57" i="5"/>
  <c r="F11" i="5"/>
  <c r="AF92" i="5"/>
  <c r="AF59" i="5"/>
  <c r="AF57" i="5"/>
  <c r="AF11" i="5"/>
  <c r="AH92" i="5"/>
  <c r="AH59" i="5"/>
  <c r="AH57" i="5"/>
  <c r="AH11" i="5"/>
  <c r="V92" i="5"/>
  <c r="V11" i="5"/>
  <c r="V59" i="5"/>
  <c r="V57" i="5"/>
  <c r="B92" i="5"/>
  <c r="B59" i="5"/>
  <c r="B57" i="5"/>
  <c r="B11" i="5"/>
  <c r="AI92" i="5"/>
  <c r="AI93" i="5" s="1"/>
  <c r="AI11" i="5"/>
  <c r="AI59" i="5"/>
  <c r="AI57" i="5"/>
  <c r="F93" i="5"/>
  <c r="AH93" i="5"/>
  <c r="Y92" i="5"/>
  <c r="Y93" i="5" s="1"/>
  <c r="Y59" i="5"/>
  <c r="Y57" i="5"/>
  <c r="Y11" i="5"/>
  <c r="Q92" i="5"/>
  <c r="Q93" i="5" s="1"/>
  <c r="Q11" i="5"/>
  <c r="Q59" i="5"/>
  <c r="Q57" i="5"/>
  <c r="AB92" i="5"/>
  <c r="AB93" i="5" s="1"/>
  <c r="AB59" i="5"/>
  <c r="AB57" i="5"/>
  <c r="AB11" i="5"/>
  <c r="B9" i="5"/>
  <c r="V93" i="5"/>
  <c r="H92" i="5"/>
  <c r="H59" i="5"/>
  <c r="H57" i="5"/>
  <c r="H11" i="5"/>
  <c r="AC59" i="5"/>
  <c r="AC92" i="5"/>
  <c r="AC93" i="5" s="1"/>
  <c r="AC57" i="5"/>
  <c r="AC11" i="5"/>
  <c r="N92" i="5"/>
  <c r="N59" i="5"/>
  <c r="N57" i="5"/>
  <c r="N11" i="5"/>
  <c r="AG92" i="5"/>
  <c r="AG93" i="5" s="1"/>
  <c r="AG59" i="5"/>
  <c r="AG57" i="5"/>
  <c r="AG11" i="5"/>
  <c r="K57" i="5"/>
  <c r="K11" i="5"/>
  <c r="K92" i="5"/>
  <c r="K93" i="5" s="1"/>
  <c r="K59" i="5"/>
  <c r="Z92" i="5"/>
  <c r="Z59" i="5"/>
  <c r="Z57" i="5"/>
  <c r="Z11" i="5"/>
  <c r="E92" i="5"/>
  <c r="E93" i="5" s="1"/>
  <c r="E11" i="5"/>
  <c r="E59" i="5"/>
  <c r="E57" i="5"/>
  <c r="B93" i="5"/>
  <c r="AE92" i="5"/>
  <c r="AE93" i="5" s="1"/>
  <c r="AE59" i="5"/>
  <c r="AE11" i="5"/>
  <c r="AE57" i="5"/>
  <c r="M92" i="5"/>
  <c r="M93" i="5" s="1"/>
  <c r="M11" i="5"/>
  <c r="M59" i="5"/>
  <c r="M57" i="5"/>
  <c r="I92" i="5"/>
  <c r="I93" i="5" s="1"/>
  <c r="I11" i="5"/>
  <c r="I59" i="5"/>
  <c r="I57" i="5"/>
  <c r="AD59" i="5"/>
  <c r="AD92" i="5"/>
  <c r="AD93" i="5" s="1"/>
  <c r="AD57" i="5"/>
  <c r="AD11" i="5"/>
  <c r="G92" i="5"/>
  <c r="G93" i="5" s="1"/>
  <c r="G59" i="5"/>
  <c r="G57" i="5"/>
  <c r="G11" i="5"/>
  <c r="O92" i="5"/>
  <c r="O93" i="5" s="1"/>
  <c r="O59" i="5"/>
  <c r="O11" i="5"/>
  <c r="O57" i="5"/>
  <c r="X93" i="5"/>
  <c r="H93" i="5"/>
  <c r="D92" i="5"/>
  <c r="D93" i="5" s="1"/>
  <c r="D11" i="5"/>
  <c r="D59" i="5"/>
  <c r="D57" i="5"/>
  <c r="U59" i="5"/>
  <c r="U57" i="5"/>
  <c r="U92" i="5"/>
  <c r="U93" i="5" s="1"/>
  <c r="U11" i="5"/>
  <c r="J92" i="5"/>
  <c r="J93" i="5" s="1"/>
  <c r="J59" i="5"/>
  <c r="J57" i="5"/>
  <c r="J11" i="5"/>
  <c r="L92" i="5"/>
  <c r="L93" i="5" s="1"/>
  <c r="L59" i="5"/>
  <c r="L57" i="5"/>
  <c r="L11" i="5"/>
  <c r="P92" i="5"/>
  <c r="P93" i="5" s="1"/>
  <c r="P59" i="5"/>
  <c r="P57" i="5"/>
  <c r="P11" i="5"/>
  <c r="T92" i="5"/>
  <c r="T93" i="5" s="1"/>
  <c r="T59" i="5"/>
  <c r="T57" i="5"/>
  <c r="T11" i="5"/>
  <c r="AF93" i="5"/>
  <c r="N93" i="5"/>
  <c r="AA92" i="5"/>
  <c r="AA93" i="5" s="1"/>
  <c r="AA11" i="5"/>
  <c r="AA57" i="5"/>
  <c r="AA59" i="5"/>
  <c r="C92" i="5"/>
  <c r="C93" i="5" s="1"/>
  <c r="C57" i="5"/>
  <c r="C11" i="5"/>
  <c r="C59" i="5"/>
  <c r="Z93" i="5"/>
  <c r="D12" i="5" l="1"/>
  <c r="D13" i="5" s="1"/>
  <c r="AD12" i="5"/>
  <c r="AD13" i="5" s="1"/>
  <c r="K12" i="5"/>
  <c r="K13" i="5" s="1"/>
  <c r="N12" i="5"/>
  <c r="N13" i="5" s="1"/>
  <c r="B12" i="5"/>
  <c r="B13" i="5" s="1"/>
  <c r="T12" i="5"/>
  <c r="T13" i="5" s="1"/>
  <c r="P12" i="5"/>
  <c r="P13" i="5" s="1"/>
  <c r="L12" i="5"/>
  <c r="L13" i="5" s="1"/>
  <c r="O12" i="5"/>
  <c r="O13" i="5" s="1"/>
  <c r="AE12" i="5"/>
  <c r="AE13" i="5" s="1"/>
  <c r="E12" i="5"/>
  <c r="E13" i="5" s="1"/>
  <c r="G12" i="5"/>
  <c r="G13" i="5" s="1"/>
  <c r="X12" i="5"/>
  <c r="X13" i="5" s="1"/>
  <c r="C12" i="5"/>
  <c r="C13" i="5" s="1"/>
  <c r="J12" i="5"/>
  <c r="J13" i="5" s="1"/>
  <c r="U12" i="5"/>
  <c r="U13" i="5" s="1"/>
  <c r="I12" i="5"/>
  <c r="I13" i="5" s="1"/>
  <c r="M12" i="5"/>
  <c r="M13" i="5" s="1"/>
  <c r="A94" i="5"/>
  <c r="AC12" i="5"/>
  <c r="AC13" i="5" s="1"/>
  <c r="AB12" i="5"/>
  <c r="AB13" i="5" s="1"/>
  <c r="Y12" i="5"/>
  <c r="Y13" i="5" s="1"/>
  <c r="AI12" i="5"/>
  <c r="AI13" i="5" s="1"/>
  <c r="H12" i="5"/>
  <c r="H13" i="5" s="1"/>
  <c r="Q12" i="5"/>
  <c r="Q13" i="5" s="1"/>
  <c r="AA12" i="5"/>
  <c r="AA13" i="5" s="1"/>
  <c r="Z12" i="5"/>
  <c r="Z13" i="5" s="1"/>
  <c r="AG12" i="5"/>
  <c r="AG13" i="5" s="1"/>
  <c r="V12" i="5"/>
  <c r="V13" i="5" s="1"/>
  <c r="AH12" i="5"/>
  <c r="AH13" i="5" s="1"/>
  <c r="AF12" i="5"/>
  <c r="AF13" i="5" s="1"/>
  <c r="F12" i="5"/>
  <c r="F13" i="5" s="1"/>
  <c r="B14" i="5" l="1"/>
</calcChain>
</file>

<file path=xl/sharedStrings.xml><?xml version="1.0" encoding="utf-8"?>
<sst xmlns="http://schemas.openxmlformats.org/spreadsheetml/2006/main" count="5343" uniqueCount="932">
  <si>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</si>
  <si>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</si>
  <si>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</si>
  <si>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</si>
  <si>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</si>
  <si>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</si>
  <si>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</si>
  <si>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</si>
  <si>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</si>
  <si>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</si>
  <si>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</si>
  <si>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</si>
  <si>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</si>
  <si>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</si>
  <si>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</si>
  <si>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</si>
  <si>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</si>
  <si>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Steve Gates</t>
  </si>
  <si>
    <t>HY AC</t>
  </si>
  <si>
    <t>HYAC</t>
  </si>
  <si>
    <t>M35</t>
  </si>
  <si>
    <t>SM1</t>
  </si>
  <si>
    <t>COLIN TRICKER</t>
  </si>
  <si>
    <t>Crowborough Runners</t>
  </si>
  <si>
    <t>CROW</t>
  </si>
  <si>
    <t>M40</t>
  </si>
  <si>
    <t>M401</t>
  </si>
  <si>
    <t>Ant Davey</t>
  </si>
  <si>
    <t>Eastbourne Rovers</t>
  </si>
  <si>
    <t>EAST</t>
  </si>
  <si>
    <t>EAST/BDY</t>
  </si>
  <si>
    <t>SM</t>
  </si>
  <si>
    <t>Jack Hutchinson</t>
  </si>
  <si>
    <t>Seaford Striders</t>
  </si>
  <si>
    <t>SEAF</t>
  </si>
  <si>
    <t>PSST</t>
  </si>
  <si>
    <t>Joshua Varney</t>
  </si>
  <si>
    <t>SM2</t>
  </si>
  <si>
    <t>Will Monnington</t>
  </si>
  <si>
    <t>Lewes AC</t>
  </si>
  <si>
    <t>LEW</t>
  </si>
  <si>
    <t>Graeme McIntosh</t>
  </si>
  <si>
    <t>Wadhurst Runners</t>
  </si>
  <si>
    <t>WAD</t>
  </si>
  <si>
    <t>Ant Anderson</t>
  </si>
  <si>
    <t>SM3</t>
  </si>
  <si>
    <t>JAMES BRYANT</t>
  </si>
  <si>
    <t>Adam Vaughan</t>
  </si>
  <si>
    <t>M45</t>
  </si>
  <si>
    <t>Josh Nisbett</t>
  </si>
  <si>
    <t>Chris Doherty</t>
  </si>
  <si>
    <t>Hailsham Harriers</t>
  </si>
  <si>
    <t>HAIL</t>
  </si>
  <si>
    <t>SAM ATTWOOD</t>
  </si>
  <si>
    <t>Jim Risdale</t>
  </si>
  <si>
    <t xml:space="preserve">Brighton Phoenix </t>
  </si>
  <si>
    <t>NS</t>
  </si>
  <si>
    <t>Nigel Jewell</t>
  </si>
  <si>
    <t>Bexhill Run Tri</t>
  </si>
  <si>
    <t>BEX</t>
  </si>
  <si>
    <t>M50</t>
  </si>
  <si>
    <t>M501</t>
  </si>
  <si>
    <t>Rob Chrystie</t>
  </si>
  <si>
    <t>DEAN TAYLOR</t>
  </si>
  <si>
    <t>JONATHAN RAFFERTY</t>
  </si>
  <si>
    <t>M402</t>
  </si>
  <si>
    <t>DAN HARMER</t>
  </si>
  <si>
    <t>Arena 80 AC</t>
  </si>
  <si>
    <t>A80</t>
  </si>
  <si>
    <t>Fred Newton</t>
  </si>
  <si>
    <t>Luke Borland</t>
  </si>
  <si>
    <t>Jonothan Darley</t>
  </si>
  <si>
    <t>James Marron</t>
  </si>
  <si>
    <t>Nick Farley</t>
  </si>
  <si>
    <t>Lewis Parsons</t>
  </si>
  <si>
    <t>Hastings Runners</t>
  </si>
  <si>
    <t>HR</t>
  </si>
  <si>
    <t>HR/HAC</t>
  </si>
  <si>
    <t>Carl Barton</t>
  </si>
  <si>
    <t>Jack Upton</t>
  </si>
  <si>
    <t>Brighton &amp; Hove Frontrunners</t>
  </si>
  <si>
    <t>FRONTR</t>
  </si>
  <si>
    <t>ZACH DRAKE</t>
  </si>
  <si>
    <t>M403</t>
  </si>
  <si>
    <t>Gianluca Del-Gaudio</t>
  </si>
  <si>
    <t>SM4</t>
  </si>
  <si>
    <t>Matt Southam</t>
  </si>
  <si>
    <t>NSM1</t>
  </si>
  <si>
    <t>Laurie Burrett</t>
  </si>
  <si>
    <t>Jeff Young</t>
  </si>
  <si>
    <t>M502</t>
  </si>
  <si>
    <t>Damian Mills</t>
  </si>
  <si>
    <t>Aaron Pooley</t>
  </si>
  <si>
    <t>JIM WATSON</t>
  </si>
  <si>
    <t>Eddie Lancaster</t>
  </si>
  <si>
    <t>Portslade Hedgehoppers</t>
  </si>
  <si>
    <t>HEDGE</t>
  </si>
  <si>
    <t>James Miles</t>
  </si>
  <si>
    <t>Alison Moore</t>
  </si>
  <si>
    <t>SF</t>
  </si>
  <si>
    <t>SF1</t>
  </si>
  <si>
    <t>Patrick McManus</t>
  </si>
  <si>
    <t>DAVID WOOLLARD</t>
  </si>
  <si>
    <t>Heathfield Runners</t>
  </si>
  <si>
    <t>HEAT</t>
  </si>
  <si>
    <t>HTH/UCK</t>
  </si>
  <si>
    <t>GORDON BERRY</t>
  </si>
  <si>
    <t>Claire Lockwood</t>
  </si>
  <si>
    <t>Meads Runners</t>
  </si>
  <si>
    <t>MEAD</t>
  </si>
  <si>
    <t>F35</t>
  </si>
  <si>
    <t>Robert Light</t>
  </si>
  <si>
    <t>Team Bodyworks</t>
  </si>
  <si>
    <t>BDY</t>
  </si>
  <si>
    <t>John Babajide</t>
  </si>
  <si>
    <t>LEON MILLER</t>
  </si>
  <si>
    <t>PETER NOON</t>
  </si>
  <si>
    <t>Phil Wood</t>
  </si>
  <si>
    <t>Geraldine Moffat</t>
  </si>
  <si>
    <t>F60</t>
  </si>
  <si>
    <t>F601</t>
  </si>
  <si>
    <t>Robert Cooper</t>
  </si>
  <si>
    <t>Richard Goulder</t>
  </si>
  <si>
    <t>Uckfield Runners</t>
  </si>
  <si>
    <t>UCK</t>
  </si>
  <si>
    <t>Martin Noakes</t>
  </si>
  <si>
    <t>M60</t>
  </si>
  <si>
    <t>M601</t>
  </si>
  <si>
    <t>Ian Fines</t>
  </si>
  <si>
    <t>Marco Rours</t>
  </si>
  <si>
    <t>NSM2</t>
  </si>
  <si>
    <t>Jamie Regan</t>
  </si>
  <si>
    <t>NSM3</t>
  </si>
  <si>
    <t>Liam Gunner</t>
  </si>
  <si>
    <t>NSM4</t>
  </si>
  <si>
    <t>Rodney Dempster</t>
  </si>
  <si>
    <t>M55</t>
  </si>
  <si>
    <t>M503</t>
  </si>
  <si>
    <t>Martin Eccles</t>
  </si>
  <si>
    <t>Mark Ferris</t>
  </si>
  <si>
    <t>Lizzy Miles</t>
  </si>
  <si>
    <t>F40</t>
  </si>
  <si>
    <t>F401</t>
  </si>
  <si>
    <t>Philip Westbury</t>
  </si>
  <si>
    <t>Dan Marshman</t>
  </si>
  <si>
    <t>Graham Woolley</t>
  </si>
  <si>
    <t>Laura Daunham</t>
  </si>
  <si>
    <t>SF2</t>
  </si>
  <si>
    <t>Ian Weston</t>
  </si>
  <si>
    <t>Polegate Plodders</t>
  </si>
  <si>
    <t>POLE</t>
  </si>
  <si>
    <t>Badrinath Mohandas</t>
  </si>
  <si>
    <t>Katy Reed</t>
  </si>
  <si>
    <t>Andy Elphick</t>
  </si>
  <si>
    <t>Erica Martin</t>
  </si>
  <si>
    <t>F402</t>
  </si>
  <si>
    <t>Sarah Eddie</t>
  </si>
  <si>
    <t>Mark Stainthorpe</t>
  </si>
  <si>
    <t>HELENA ROONEY</t>
  </si>
  <si>
    <t>Martin Turner</t>
  </si>
  <si>
    <t>Richard Fox</t>
  </si>
  <si>
    <t>Oli Paterson</t>
  </si>
  <si>
    <t>John Harding</t>
  </si>
  <si>
    <t>TIM PROBERT</t>
  </si>
  <si>
    <t>Claire Thomas</t>
  </si>
  <si>
    <t>Gary Chan</t>
  </si>
  <si>
    <t>Maria Smith</t>
  </si>
  <si>
    <t>F45</t>
  </si>
  <si>
    <t>Alice Denning</t>
  </si>
  <si>
    <t>Liz Lumber</t>
  </si>
  <si>
    <t>F55</t>
  </si>
  <si>
    <t>F501</t>
  </si>
  <si>
    <t>Robert Hammond</t>
  </si>
  <si>
    <t>RunWednesdays</t>
  </si>
  <si>
    <t>RUNW</t>
  </si>
  <si>
    <t>Amy Richardson</t>
  </si>
  <si>
    <t>Emma Shepherd</t>
  </si>
  <si>
    <t>JOHN EVEREST</t>
  </si>
  <si>
    <t>Rhiann Davies</t>
  </si>
  <si>
    <t>Sarah Day</t>
  </si>
  <si>
    <t>Tony Deacon</t>
  </si>
  <si>
    <t>M602</t>
  </si>
  <si>
    <t>Robin Warwick</t>
  </si>
  <si>
    <t>Mark Wardle</t>
  </si>
  <si>
    <t>Graham Purdye</t>
  </si>
  <si>
    <t>M65</t>
  </si>
  <si>
    <t>Marina Davies</t>
  </si>
  <si>
    <t>F50</t>
  </si>
  <si>
    <t>F502</t>
  </si>
  <si>
    <t>Neil Smith</t>
  </si>
  <si>
    <t>Liam Brooks</t>
  </si>
  <si>
    <t>Philip Visick</t>
  </si>
  <si>
    <t>Grant Docksey</t>
  </si>
  <si>
    <t>Annabel Preston</t>
  </si>
  <si>
    <t>Emily Hague</t>
  </si>
  <si>
    <t>NSF1</t>
  </si>
  <si>
    <t>Richard Preece</t>
  </si>
  <si>
    <t>Ellie King</t>
  </si>
  <si>
    <t>Chris Turp</t>
  </si>
  <si>
    <t>Ray Smith</t>
  </si>
  <si>
    <t>Russell Hewlett</t>
  </si>
  <si>
    <t>Dominic Osman-Allu</t>
  </si>
  <si>
    <t>Carole Crathern</t>
  </si>
  <si>
    <t>Sally Norris</t>
  </si>
  <si>
    <t>Matt Winton</t>
  </si>
  <si>
    <t>Richard Gardiner</t>
  </si>
  <si>
    <t>Sean Wright</t>
  </si>
  <si>
    <t>Tri Tempo</t>
  </si>
  <si>
    <t>TRIT</t>
  </si>
  <si>
    <t>Ollie Blanks</t>
  </si>
  <si>
    <t>Lee Burns</t>
  </si>
  <si>
    <t>HEATHER STEVENS</t>
  </si>
  <si>
    <t>Andrea Harwood</t>
  </si>
  <si>
    <t>Matthew Harmer</t>
  </si>
  <si>
    <t>David Wharton</t>
  </si>
  <si>
    <t>Mike Thompson</t>
  </si>
  <si>
    <t>Sumit Shresha</t>
  </si>
  <si>
    <t>NSM5</t>
  </si>
  <si>
    <t>Paul Burchett</t>
  </si>
  <si>
    <t>Martin Dallimer</t>
  </si>
  <si>
    <t>ALASTAIR LEE</t>
  </si>
  <si>
    <t>Stephen Ramsey</t>
  </si>
  <si>
    <t>SPENCER KNAGGS</t>
  </si>
  <si>
    <t>Dave Kitchener</t>
  </si>
  <si>
    <t>Seafront Shufflers</t>
  </si>
  <si>
    <t>SHUF</t>
  </si>
  <si>
    <t>NSM6</t>
  </si>
  <si>
    <t>Ian Hilder</t>
  </si>
  <si>
    <t>Hannah Edleston</t>
  </si>
  <si>
    <t>Gary Loughlin</t>
  </si>
  <si>
    <t>Darren Broderick</t>
  </si>
  <si>
    <t>Jo French</t>
  </si>
  <si>
    <t>Helen Bowman</t>
  </si>
  <si>
    <t>Laurence Sava</t>
  </si>
  <si>
    <t>M70</t>
  </si>
  <si>
    <t>Michael Lockwood</t>
  </si>
  <si>
    <t>Lois Loseby Brown</t>
  </si>
  <si>
    <t>Anneka Redley-Cook</t>
  </si>
  <si>
    <t>CHARLIE HEMPSTEAD</t>
  </si>
  <si>
    <t>JANIE PERRY</t>
  </si>
  <si>
    <t>Gareth Purves</t>
  </si>
  <si>
    <t>Hastings AC</t>
  </si>
  <si>
    <t>HAC</t>
  </si>
  <si>
    <t>Alan Buckle</t>
  </si>
  <si>
    <t>Kevin Ives</t>
  </si>
  <si>
    <t>Lizzie Hillier</t>
  </si>
  <si>
    <t>Frank Brennan</t>
  </si>
  <si>
    <t>CHRISTY STYLES</t>
  </si>
  <si>
    <t>Chris Findlay-Geer</t>
  </si>
  <si>
    <t>Dave Maskell</t>
  </si>
  <si>
    <t>Fiona Williams</t>
  </si>
  <si>
    <t>Phil Gale</t>
  </si>
  <si>
    <t>Robert Young</t>
  </si>
  <si>
    <t>CLAIRE STYLES</t>
  </si>
  <si>
    <t>Andy Knight</t>
  </si>
  <si>
    <t>JULIET FINE</t>
  </si>
  <si>
    <t>Michelle Pope</t>
  </si>
  <si>
    <t>ROBERT SMITH</t>
  </si>
  <si>
    <t>Ian Goodwin</t>
  </si>
  <si>
    <t>Jamie Yates</t>
  </si>
  <si>
    <t>Shellie Marshall</t>
  </si>
  <si>
    <t>Kevin Smith</t>
  </si>
  <si>
    <t>BOB PAGE</t>
  </si>
  <si>
    <t>Tim Perkins</t>
  </si>
  <si>
    <t>Sharon Donovan</t>
  </si>
  <si>
    <t>NSF2</t>
  </si>
  <si>
    <t>Martin Broughton</t>
  </si>
  <si>
    <t>JENNY HUGHES</t>
  </si>
  <si>
    <t>Ian Pratt</t>
  </si>
  <si>
    <t>Neil Squires</t>
  </si>
  <si>
    <t>Jane Coles</t>
  </si>
  <si>
    <t>PATRYCJA WOLLNIK</t>
  </si>
  <si>
    <t>Lucy Walter</t>
  </si>
  <si>
    <t>David Pettitt</t>
  </si>
  <si>
    <t>Philippa Jones</t>
  </si>
  <si>
    <t>Chris Roberts</t>
  </si>
  <si>
    <t>Poppy Pittock</t>
  </si>
  <si>
    <t>NSF3</t>
  </si>
  <si>
    <t>LORNA BUCKWELL</t>
  </si>
  <si>
    <t>RACHEL MILLER</t>
  </si>
  <si>
    <t>Ian King</t>
  </si>
  <si>
    <t>Darren Barzee</t>
  </si>
  <si>
    <t>LAWRY FREEMAN</t>
  </si>
  <si>
    <t>Caroline Hollands</t>
  </si>
  <si>
    <t>Paul Zipperlen</t>
  </si>
  <si>
    <t>Jenny Patterson</t>
  </si>
  <si>
    <t>NSF4</t>
  </si>
  <si>
    <t>Jo Nevett</t>
  </si>
  <si>
    <t>Francis Burnham</t>
  </si>
  <si>
    <t>F65</t>
  </si>
  <si>
    <t>FRANCIS LEARY</t>
  </si>
  <si>
    <t>Phil Long</t>
  </si>
  <si>
    <t>MEG CALCUTT</t>
  </si>
  <si>
    <t>LOUISE KNAPP</t>
  </si>
  <si>
    <t>Ruth Spiller</t>
  </si>
  <si>
    <t>F602</t>
  </si>
  <si>
    <t>Paul Payne</t>
  </si>
  <si>
    <t>Grant Meyer</t>
  </si>
  <si>
    <t>Ron Van Heuvelen</t>
  </si>
  <si>
    <t>Judith Carder</t>
  </si>
  <si>
    <t>Gina Morelli</t>
  </si>
  <si>
    <t>Rob Weighell</t>
  </si>
  <si>
    <t>Gemma Gilroy</t>
  </si>
  <si>
    <t>Ros Daintree</t>
  </si>
  <si>
    <t>Tracy Erridge</t>
  </si>
  <si>
    <t>Abi Morris</t>
  </si>
  <si>
    <t>Tina MacEnhil</t>
  </si>
  <si>
    <t>Peter Burfoot</t>
  </si>
  <si>
    <t>Mike Buckley</t>
  </si>
  <si>
    <t>Jennifer Williams</t>
  </si>
  <si>
    <t>Roger Humphries</t>
  </si>
  <si>
    <t>BRIAN BARLEY</t>
  </si>
  <si>
    <t>David Foster</t>
  </si>
  <si>
    <t>MARY NIGHTINGALE</t>
  </si>
  <si>
    <t>Katherine Simmons</t>
  </si>
  <si>
    <t>Sally Green</t>
  </si>
  <si>
    <t>Stuart Green</t>
  </si>
  <si>
    <t>Fran Witt</t>
  </si>
  <si>
    <t>Kevin Morris</t>
  </si>
  <si>
    <t>Gareth Berry</t>
  </si>
  <si>
    <t>Richard Meyer</t>
  </si>
  <si>
    <t>David Hurst</t>
  </si>
  <si>
    <t>Dee Poole</t>
  </si>
  <si>
    <t>Becca Kitchener</t>
  </si>
  <si>
    <t>Liz Brockwell</t>
  </si>
  <si>
    <t>Emma Gardner</t>
  </si>
  <si>
    <t>FLEUR BLANFORD</t>
  </si>
  <si>
    <t>Sam Neame</t>
  </si>
  <si>
    <t>Helen O'Sullivan</t>
  </si>
  <si>
    <t>GRAHAM STEVENS</t>
  </si>
  <si>
    <t>Andrea Gilkes</t>
  </si>
  <si>
    <t>Mary Austin-Olsen</t>
  </si>
  <si>
    <t>F70</t>
  </si>
  <si>
    <t>Kevin Burton</t>
  </si>
  <si>
    <t>Paul Crawley</t>
  </si>
  <si>
    <t>Julie Chicken</t>
  </si>
  <si>
    <t>Xiulan Han</t>
  </si>
  <si>
    <t>SALLY McCLEVERTY</t>
  </si>
  <si>
    <t>Victoria Haynes</t>
  </si>
  <si>
    <t>Debra Crisp</t>
  </si>
  <si>
    <t>Trish Audis</t>
  </si>
  <si>
    <t>Brigid Burnham</t>
  </si>
  <si>
    <t>Steven Chantrey</t>
  </si>
  <si>
    <t>Chiara Di Giorgi</t>
  </si>
  <si>
    <t>Eleanor Wigram</t>
  </si>
  <si>
    <t>Simone Amis</t>
  </si>
  <si>
    <t>Helen Buxton</t>
  </si>
  <si>
    <t>Giles Clark</t>
  </si>
  <si>
    <t>Justine Ridgway</t>
  </si>
  <si>
    <t>Hazel Bennington</t>
  </si>
  <si>
    <t>Jayne Morris</t>
  </si>
  <si>
    <t>Larissa Purdie</t>
  </si>
  <si>
    <t>Alistair Howitt</t>
  </si>
  <si>
    <t>Kelly Trebell</t>
  </si>
  <si>
    <t>Richard Rudd</t>
  </si>
  <si>
    <t>Albert Kemp</t>
  </si>
  <si>
    <t>RON CUTBILL</t>
  </si>
  <si>
    <t>Stephen Green</t>
  </si>
  <si>
    <t>Mike Lawlor</t>
  </si>
  <si>
    <t>Central Park Athletics</t>
  </si>
  <si>
    <t>CPA</t>
  </si>
  <si>
    <t>Julian Mills</t>
  </si>
  <si>
    <t>James Graham</t>
  </si>
  <si>
    <t>CHRIS GOLDING</t>
  </si>
  <si>
    <t>Val Brockwell</t>
  </si>
  <si>
    <t>Anna Tait</t>
  </si>
  <si>
    <t>ROGER STONE</t>
  </si>
  <si>
    <t>Jane Kemp</t>
  </si>
  <si>
    <t>Laura Grove</t>
  </si>
  <si>
    <t>Sue Collett</t>
  </si>
  <si>
    <t>Lauren Stallard</t>
  </si>
  <si>
    <t>Kay Crush</t>
  </si>
  <si>
    <t>Ian Cant</t>
  </si>
  <si>
    <t>Annette Feakes</t>
  </si>
  <si>
    <t>Nick Thompson</t>
  </si>
  <si>
    <t>Iain Willatt</t>
  </si>
  <si>
    <t>Alex Sutton</t>
  </si>
  <si>
    <t>Jacqueline patton</t>
  </si>
  <si>
    <t>JAYNE MEYERS</t>
  </si>
  <si>
    <t>Sarah Russell</t>
  </si>
  <si>
    <t>Christine Tait</t>
  </si>
  <si>
    <t>Janine Bishop</t>
  </si>
  <si>
    <t>Anthony Wilson</t>
  </si>
  <si>
    <t>Adrian Thompson</t>
  </si>
  <si>
    <t>Haley Cole</t>
  </si>
  <si>
    <t>Becky Goldsmith</t>
  </si>
  <si>
    <t>SHIRLEY MATTHEWS</t>
  </si>
  <si>
    <t>Shana Burchett</t>
  </si>
  <si>
    <t>Krista Barzee</t>
  </si>
  <si>
    <t>Jo Robinson</t>
  </si>
  <si>
    <t>Anne BATCHELOR</t>
  </si>
  <si>
    <t>Judith Linsell</t>
  </si>
  <si>
    <t>Jeanette Wells</t>
  </si>
  <si>
    <t>Sandra Standen</t>
  </si>
  <si>
    <t>Christine Sage</t>
  </si>
  <si>
    <t>Dave Oxbrow</t>
  </si>
  <si>
    <t>Graham West</t>
  </si>
  <si>
    <t>GILLY NICKOLS</t>
  </si>
  <si>
    <t>Michael Kirby</t>
  </si>
  <si>
    <t>Graham Pearson</t>
  </si>
  <si>
    <t>DNF</t>
  </si>
  <si>
    <t>No DNFs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</si>
  <si>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</si>
  <si>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</si>
  <si>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</si>
  <si>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</si>
  <si>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</si>
  <si>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</si>
  <si>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</si>
  <si>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</si>
  <si>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</si>
  <si>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</si>
  <si>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</si>
  <si>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</si>
  <si>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</si>
  <si>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</si>
  <si>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</si>
  <si>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</si>
  <si>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</si>
  <si>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</si>
  <si>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</si>
  <si>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</si>
  <si>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</si>
  <si>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</si>
  <si>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</si>
  <si>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</si>
  <si>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</si>
  <si>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</si>
  <si>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</si>
  <si>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</si>
  <si>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</si>
  <si>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</si>
  <si>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</si>
  <si>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</si>
  <si>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</si>
  <si>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</si>
  <si>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</si>
  <si>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 entry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</si>
  <si>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</si>
  <si>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</si>
  <si>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</si>
  <si>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</si>
  <si>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</si>
  <si>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</si>
  <si>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</si>
  <si>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</si>
  <si>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</si>
  <si>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</si>
  <si>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Jake Greenwood</t>
  </si>
  <si>
    <t>Ben Pepler</t>
  </si>
  <si>
    <t>Paul Arthur</t>
  </si>
  <si>
    <t>Colin Keast</t>
  </si>
  <si>
    <t>Matthew Grindrod</t>
  </si>
  <si>
    <t>Matthew Clare</t>
  </si>
  <si>
    <t>Ben McNeill</t>
  </si>
  <si>
    <t>Darryl Parker</t>
  </si>
  <si>
    <t>Sam Brooks</t>
  </si>
  <si>
    <t>Rik Jansen</t>
  </si>
  <si>
    <t>CHRIS PRICE</t>
  </si>
  <si>
    <t>Chris Offler</t>
  </si>
  <si>
    <t>Tom Bilton</t>
  </si>
  <si>
    <t>Benny Fiddimore</t>
  </si>
  <si>
    <t>Jack Knapp</t>
  </si>
  <si>
    <t>M351</t>
  </si>
  <si>
    <t>M352</t>
  </si>
  <si>
    <t>M353</t>
  </si>
  <si>
    <t>Miles Shepherd</t>
  </si>
  <si>
    <t>Dan Goodchild</t>
  </si>
  <si>
    <t>Jamie Tiltman</t>
  </si>
  <si>
    <t>Mark Pope</t>
  </si>
  <si>
    <t>Stuart Pelling</t>
  </si>
  <si>
    <t>Scott Harris</t>
  </si>
  <si>
    <t>Marc Gumbrell</t>
  </si>
  <si>
    <t>Patrick Marsden</t>
  </si>
  <si>
    <t>Trevor Deeble</t>
  </si>
  <si>
    <t>Fraser MacNicoll</t>
  </si>
  <si>
    <t>Will Withecombe</t>
  </si>
  <si>
    <t>JAMIE HINKS</t>
  </si>
  <si>
    <t>Steven Hoath</t>
  </si>
  <si>
    <t>David Garratt</t>
  </si>
  <si>
    <t>Lee Hewson</t>
  </si>
  <si>
    <t>Shane Smith</t>
  </si>
  <si>
    <t>Dominic Doran</t>
  </si>
  <si>
    <t>Jamie Bushnell</t>
  </si>
  <si>
    <t>Luke Regan</t>
  </si>
  <si>
    <t>Paul Howard</t>
  </si>
  <si>
    <t>Joseph o'gorman</t>
  </si>
  <si>
    <t>Stuart McKenzie</t>
  </si>
  <si>
    <t>Sam Davies</t>
  </si>
  <si>
    <t>Chris Shoult</t>
  </si>
  <si>
    <t>Chris Little</t>
  </si>
  <si>
    <t>MICHAEL GILLINGHAM</t>
  </si>
  <si>
    <t>OLLIE WELCH</t>
  </si>
  <si>
    <t>Jonathan Hatch</t>
  </si>
  <si>
    <t>Jez Davison</t>
  </si>
  <si>
    <t>PETER WOODWARD</t>
  </si>
  <si>
    <t>Tobias Bremer</t>
  </si>
  <si>
    <t>Garry Wright</t>
  </si>
  <si>
    <t>Rob Gerardo</t>
  </si>
  <si>
    <t>Damian Partridge</t>
  </si>
  <si>
    <t>Pete Richardson</t>
  </si>
  <si>
    <t>Jacob Wilkinson</t>
  </si>
  <si>
    <t>Ryan West</t>
  </si>
  <si>
    <t>Alex Darsley</t>
  </si>
  <si>
    <t>Nick Attwood</t>
  </si>
  <si>
    <t>James Blurring</t>
  </si>
  <si>
    <t>SCOTT WERNER</t>
  </si>
  <si>
    <t>Graham Panton</t>
  </si>
  <si>
    <t>Mackenzie Soley</t>
  </si>
  <si>
    <t>M451</t>
  </si>
  <si>
    <t>M452</t>
  </si>
  <si>
    <t>M453</t>
  </si>
  <si>
    <t>Gary Woolven</t>
  </si>
  <si>
    <t>Rob Dyke</t>
  </si>
  <si>
    <t>CHRIS MATTHEWS</t>
  </si>
  <si>
    <t>Tommy Doyle</t>
  </si>
  <si>
    <t>NEIL COUCHMAN</t>
  </si>
  <si>
    <t>Neil Pysden</t>
  </si>
  <si>
    <t>Yuriy Korchev</t>
  </si>
  <si>
    <t>Dan Shipton</t>
  </si>
  <si>
    <t>Brett Massey</t>
  </si>
  <si>
    <t>Dave Miller</t>
  </si>
  <si>
    <t>Neil Gearing</t>
  </si>
  <si>
    <t>mark wilson</t>
  </si>
  <si>
    <t>Dave Farr</t>
  </si>
  <si>
    <t>Toby Bull</t>
  </si>
  <si>
    <t>Philip Wright</t>
  </si>
  <si>
    <t>Chris Phipps</t>
  </si>
  <si>
    <t>Leon Greck</t>
  </si>
  <si>
    <t>Simon Fiddler</t>
  </si>
  <si>
    <t>ADAM STYLES</t>
  </si>
  <si>
    <t>Steve Hutchison</t>
  </si>
  <si>
    <t>James Griffiths</t>
  </si>
  <si>
    <t>JAMES COX</t>
  </si>
  <si>
    <t>Gary Burnham-Jones</t>
  </si>
  <si>
    <t>Ben Hodgson</t>
  </si>
  <si>
    <t>Leigh Harris</t>
  </si>
  <si>
    <t>Paul Mc Cleery</t>
  </si>
  <si>
    <t>David Greenaway</t>
  </si>
  <si>
    <t>TONY LAVENDER</t>
  </si>
  <si>
    <t>Carl Dowling</t>
  </si>
  <si>
    <t>Peter Clark</t>
  </si>
  <si>
    <t>Alistair Marshman</t>
  </si>
  <si>
    <t>Allan Marshall</t>
  </si>
  <si>
    <t>Simon French</t>
  </si>
  <si>
    <t>ASHLEY BOX</t>
  </si>
  <si>
    <t>Wayne Preston-Hunt</t>
  </si>
  <si>
    <t>Martin Harman</t>
  </si>
  <si>
    <t>ANDY CLARK</t>
  </si>
  <si>
    <t>Patrick Doddy</t>
  </si>
  <si>
    <t>James Carney</t>
  </si>
  <si>
    <t>Mat Homewood</t>
  </si>
  <si>
    <t>Lee Dillon</t>
  </si>
  <si>
    <t>M551</t>
  </si>
  <si>
    <t>M552</t>
  </si>
  <si>
    <t>M553</t>
  </si>
  <si>
    <t>GUY WILLIAMS</t>
  </si>
  <si>
    <t>Geoffrey Tondeur</t>
  </si>
  <si>
    <t>Nic Gibson</t>
  </si>
  <si>
    <t>Austin Warren</t>
  </si>
  <si>
    <t>Randall Joy-Camacho</t>
  </si>
  <si>
    <t>SIMON CLARK</t>
  </si>
  <si>
    <t>John Brown</t>
  </si>
  <si>
    <t>Patrick Donovan</t>
  </si>
  <si>
    <t>Sam Dissonayaxa</t>
  </si>
  <si>
    <t>Lewis Sida</t>
  </si>
  <si>
    <t>Peter Miller</t>
  </si>
  <si>
    <t>STEVE McNEALLY</t>
  </si>
  <si>
    <t>Roy Cooper</t>
  </si>
  <si>
    <t>Graeme Grass</t>
  </si>
  <si>
    <t>Alan Clisby</t>
  </si>
  <si>
    <t>JONATHAN PICKWORTH</t>
  </si>
  <si>
    <t>Richard Guest</t>
  </si>
  <si>
    <t>Andy Moore</t>
  </si>
  <si>
    <t>Guy Ramage</t>
  </si>
  <si>
    <t>Neil Maltby</t>
  </si>
  <si>
    <t>Gary Chown</t>
  </si>
  <si>
    <t>Steven Stamos</t>
  </si>
  <si>
    <t>David Ryan</t>
  </si>
  <si>
    <t>MARK HILL</t>
  </si>
  <si>
    <t>Jonathan Burrell</t>
  </si>
  <si>
    <t>Chris Brandt</t>
  </si>
  <si>
    <t>M603</t>
  </si>
  <si>
    <t>ANDREW JOAD</t>
  </si>
  <si>
    <t>Kevin Blowers</t>
  </si>
  <si>
    <t>Jeremy Sankey</t>
  </si>
  <si>
    <t>Tony Durey</t>
  </si>
  <si>
    <t>Neil Jeffries</t>
  </si>
  <si>
    <t>Jonni Andrews</t>
  </si>
  <si>
    <t>CHRIS RUSSELL</t>
  </si>
  <si>
    <t>Paul Charlton</t>
  </si>
  <si>
    <t>Mark Currah</t>
  </si>
  <si>
    <t>David Smith</t>
  </si>
  <si>
    <t>Ben Walsh</t>
  </si>
  <si>
    <t>WILLIAM BLANFORD</t>
  </si>
  <si>
    <t>Piers Brunning</t>
  </si>
  <si>
    <t>Nigel Herron</t>
  </si>
  <si>
    <t>KEVIN BATTELL</t>
  </si>
  <si>
    <t>Phil Grabsky</t>
  </si>
  <si>
    <t>Frank Wood</t>
  </si>
  <si>
    <t>Tony Wright</t>
  </si>
  <si>
    <t>Stuart Brown</t>
  </si>
  <si>
    <t>M651</t>
  </si>
  <si>
    <t>M652</t>
  </si>
  <si>
    <t>M653</t>
  </si>
  <si>
    <t>Colin Burbage</t>
  </si>
  <si>
    <t>MICHAEL MILLER</t>
  </si>
  <si>
    <t>Brian Slaughter</t>
  </si>
  <si>
    <t>Paul Rawlinson</t>
  </si>
  <si>
    <t>Paul Hope</t>
  </si>
  <si>
    <t>Peter Thomas</t>
  </si>
  <si>
    <t>BRYAN TAPSELL</t>
  </si>
  <si>
    <t>Graham Clark</t>
  </si>
  <si>
    <t>Brent Parker</t>
  </si>
  <si>
    <t>Peter Hedgethorne</t>
  </si>
  <si>
    <t>M701</t>
  </si>
  <si>
    <t>M702</t>
  </si>
  <si>
    <t>M703</t>
  </si>
  <si>
    <t>Bob Hughes</t>
  </si>
  <si>
    <t>David Prince-Iles</t>
  </si>
  <si>
    <t>Paul Lockwood</t>
  </si>
  <si>
    <t>Andrew Chitty</t>
  </si>
  <si>
    <t>BOB ARCHER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</si>
  <si>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</si>
  <si>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</si>
  <si>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</si>
  <si>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</si>
  <si>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</si>
  <si>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</si>
  <si>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</si>
  <si>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SF3</t>
  </si>
  <si>
    <t>Poppy Gooch</t>
  </si>
  <si>
    <t>KIRSTY WEEDING</t>
  </si>
  <si>
    <t>Yolanda King</t>
  </si>
  <si>
    <t>Penny Brook</t>
  </si>
  <si>
    <t>Louise Ryan</t>
  </si>
  <si>
    <t>HANNAH JACKSON</t>
  </si>
  <si>
    <t>Emma Gibbs</t>
  </si>
  <si>
    <t>Daniella Gavin</t>
  </si>
  <si>
    <t>MADDIE PRICE</t>
  </si>
  <si>
    <t>Lucy Martin</t>
  </si>
  <si>
    <t>Alice Richardson</t>
  </si>
  <si>
    <t>Orla Coghlan</t>
  </si>
  <si>
    <t>Jenny Rowlinson</t>
  </si>
  <si>
    <t>Rosie Beale</t>
  </si>
  <si>
    <t>Claire Keith</t>
  </si>
  <si>
    <t>F351</t>
  </si>
  <si>
    <t>F352</t>
  </si>
  <si>
    <t>F353</t>
  </si>
  <si>
    <t>Susannah Gates</t>
  </si>
  <si>
    <t>Stacey Pollard</t>
  </si>
  <si>
    <t>Jenny Katsoni</t>
  </si>
  <si>
    <t>EMMA WILLIAMS</t>
  </si>
  <si>
    <t>Amy McKeown</t>
  </si>
  <si>
    <t>Kat Chamberlain</t>
  </si>
  <si>
    <t>Hannah Deubert-Chapman</t>
  </si>
  <si>
    <t>Sara Baitup</t>
  </si>
  <si>
    <t>Jo Mabbitt</t>
  </si>
  <si>
    <t>Emily Murray</t>
  </si>
  <si>
    <t>Miriam Thompson</t>
  </si>
  <si>
    <t>Amy Message</t>
  </si>
  <si>
    <t>F403</t>
  </si>
  <si>
    <t>Danielle Lee</t>
  </si>
  <si>
    <t>Heather Jenner</t>
  </si>
  <si>
    <t>Tatiana Nedialkova</t>
  </si>
  <si>
    <t>Victoria Little</t>
  </si>
  <si>
    <t>Hazel Akehurst</t>
  </si>
  <si>
    <t>Jessica Beake</t>
  </si>
  <si>
    <t>Charlotte Bennett</t>
  </si>
  <si>
    <t>Emma Rollings</t>
  </si>
  <si>
    <t>Laura Torrance</t>
  </si>
  <si>
    <t>Helen Greck</t>
  </si>
  <si>
    <t>Joanna Cain</t>
  </si>
  <si>
    <t>Laura Scott</t>
  </si>
  <si>
    <t>LORI TRICKER</t>
  </si>
  <si>
    <t>Jade Turner</t>
  </si>
  <si>
    <t>Johanna Dowle</t>
  </si>
  <si>
    <t>F451</t>
  </si>
  <si>
    <t>F452</t>
  </si>
  <si>
    <t>F453</t>
  </si>
  <si>
    <t>Elizabeth Brookes</t>
  </si>
  <si>
    <t>Claire Alleguen</t>
  </si>
  <si>
    <t>Claire Davis</t>
  </si>
  <si>
    <t>Becky Trotman</t>
  </si>
  <si>
    <t>EILEEN WELCH</t>
  </si>
  <si>
    <t>Sarah Rose Buldum</t>
  </si>
  <si>
    <t>Samantha Crompton</t>
  </si>
  <si>
    <t>Sarah Morris</t>
  </si>
  <si>
    <t>Stephanie Bassett</t>
  </si>
  <si>
    <t>Caz Hall</t>
  </si>
  <si>
    <t>F503</t>
  </si>
  <si>
    <t>LOUISE ELLIS</t>
  </si>
  <si>
    <t>Claire Hawes</t>
  </si>
  <si>
    <t>Anoushka Johnson</t>
  </si>
  <si>
    <t>Imogen Burman-Mitchell</t>
  </si>
  <si>
    <t>Natalie Hoadley</t>
  </si>
  <si>
    <t>Michelle Hart</t>
  </si>
  <si>
    <t>Catherine Crombie</t>
  </si>
  <si>
    <t>Felicity Williams</t>
  </si>
  <si>
    <t>Sarah Case</t>
  </si>
  <si>
    <t>Amanda Tondeur</t>
  </si>
  <si>
    <t>Fran Hamilton</t>
  </si>
  <si>
    <t>Dagmara Ginter</t>
  </si>
  <si>
    <t>Samantha Alvarez</t>
  </si>
  <si>
    <t>Natalie Dawson</t>
  </si>
  <si>
    <t>Rosalind Wilkins</t>
  </si>
  <si>
    <t>NICKY THOMPSETT</t>
  </si>
  <si>
    <t>Julia Jones</t>
  </si>
  <si>
    <t>Sally Mason</t>
  </si>
  <si>
    <t>Ruth Levesconte</t>
  </si>
  <si>
    <t>Emma Hodgson</t>
  </si>
  <si>
    <t>Susie Turner</t>
  </si>
  <si>
    <t>Catherine Knight</t>
  </si>
  <si>
    <t>Ellie Miller</t>
  </si>
  <si>
    <t>Sue Dabbs</t>
  </si>
  <si>
    <t>Rachael Stephens</t>
  </si>
  <si>
    <t>Emma Briggs</t>
  </si>
  <si>
    <t>F551</t>
  </si>
  <si>
    <t>F552</t>
  </si>
  <si>
    <t>F553</t>
  </si>
  <si>
    <t>VANESSA HARROLD</t>
  </si>
  <si>
    <t>JULIE DRAKE</t>
  </si>
  <si>
    <t>Fenella Maloney</t>
  </si>
  <si>
    <t>Julie Deakin</t>
  </si>
  <si>
    <t>Karen Walsh</t>
  </si>
  <si>
    <t>Karen Hoskin</t>
  </si>
  <si>
    <t>Belinda Cramp</t>
  </si>
  <si>
    <t>Caroline Curtis</t>
  </si>
  <si>
    <t>Evelyn Griffiths</t>
  </si>
  <si>
    <t>Gillian Miles</t>
  </si>
  <si>
    <t>Mary Down</t>
  </si>
  <si>
    <t>Helen Key</t>
  </si>
  <si>
    <t>Helen Tickner</t>
  </si>
  <si>
    <t>Caroline Lambert</t>
  </si>
  <si>
    <t>Alys Woodward</t>
  </si>
  <si>
    <t>CAROLINE WOOD</t>
  </si>
  <si>
    <t>F603</t>
  </si>
  <si>
    <t>Denise Jeffrey</t>
  </si>
  <si>
    <t>SUE BRUMWELL</t>
  </si>
  <si>
    <t>Jo Edwards</t>
  </si>
  <si>
    <t>DIANE HAMMOND</t>
  </si>
  <si>
    <t>Julie Tremlin</t>
  </si>
  <si>
    <t>Denise Rose</t>
  </si>
  <si>
    <t>Sue Tapp</t>
  </si>
  <si>
    <t>Ann Komzolik</t>
  </si>
  <si>
    <t>Anna Nicol-Smits</t>
  </si>
  <si>
    <t>Jane Lambert</t>
  </si>
  <si>
    <t>F651</t>
  </si>
  <si>
    <t>F652</t>
  </si>
  <si>
    <t>F653</t>
  </si>
  <si>
    <t>Susan Mann</t>
  </si>
  <si>
    <t>Caron Joyes</t>
  </si>
  <si>
    <t>Julia James</t>
  </si>
  <si>
    <t>Cathy Gilling</t>
  </si>
  <si>
    <t>F701</t>
  </si>
  <si>
    <t>F702</t>
  </si>
  <si>
    <t>F703</t>
  </si>
  <si>
    <t>Yock Lin Richardson</t>
  </si>
  <si>
    <t>Sarah Marzaioli</t>
  </si>
  <si>
    <t>Sarah Cooper</t>
  </si>
  <si>
    <t>Helen Neary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</si>
  <si>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</si>
  <si>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</si>
  <si>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</si>
  <si>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</si>
  <si>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</si>
  <si>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</si>
  <si>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</si>
  <si>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</si>
  <si>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</si>
  <si>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</si>
  <si>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</si>
  <si>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</si>
  <si>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</si>
  <si>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</si>
  <si>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</si>
  <si>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</si>
  <si>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</si>
  <si>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</si>
  <si>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</si>
  <si>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</si>
  <si>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</si>
  <si>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</si>
  <si>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>ESSLXC Blackcap: 12-January-2025 V3</t>
  </si>
  <si>
    <t>Race 3 of 5</t>
  </si>
  <si>
    <t>ALL CLUBS: 16 TEAMS (note awards are based on table excluding non East Sussex Clubs)</t>
  </si>
  <si>
    <t>EAST SUSSEX CLUBS: 14 TEAMS (Only East Sussex Teams qualify for awards: awards are awarded as per this table)</t>
  </si>
  <si>
    <t>N/A</t>
  </si>
  <si>
    <t>Brighton and Hove Frontrunners</t>
  </si>
  <si>
    <t>Eastbourne Rovers and Team Bodyworks</t>
  </si>
  <si>
    <t>Hastings Runners and Hastings AC</t>
  </si>
  <si>
    <t>Heathfield Road Runners and Uckfield Runners</t>
  </si>
  <si>
    <t>HYR</t>
  </si>
  <si>
    <t>HY Runners</t>
  </si>
  <si>
    <t xml:space="preserve">Polegate Plodders, Seafront Shufflers, Seaford Striders and Tri Tempo </t>
  </si>
  <si>
    <t>Run Wednesdays</t>
  </si>
  <si>
    <t>ESSLXC Eridge Park: 13-October-2024 V5</t>
  </si>
  <si>
    <t>Race 1 of 6</t>
  </si>
  <si>
    <t>Eridge Park</t>
  </si>
  <si>
    <t>Snape Wood</t>
  </si>
  <si>
    <t>Newplace</t>
  </si>
  <si>
    <t>Blackcap</t>
  </si>
  <si>
    <t>Whitbread Hollow</t>
  </si>
  <si>
    <t>Pett</t>
  </si>
  <si>
    <t>ResultsJuniorBlock</t>
  </si>
  <si>
    <t>Race no</t>
  </si>
  <si>
    <t>Name</t>
  </si>
  <si>
    <t>Points</t>
  </si>
  <si>
    <t>ResultsJuniorBlock2</t>
  </si>
  <si>
    <t>U11B</t>
  </si>
  <si>
    <t>EVAN RISDALE</t>
  </si>
  <si>
    <t>PHOENIX</t>
  </si>
  <si>
    <t>-</t>
  </si>
  <si>
    <t>William Lawrence</t>
  </si>
  <si>
    <t>Aidian Wai</t>
  </si>
  <si>
    <t>Alex Smith</t>
  </si>
  <si>
    <t>ZAK BRYANT</t>
  </si>
  <si>
    <t>JOHN GILKES</t>
  </si>
  <si>
    <t>Euan Purves</t>
  </si>
  <si>
    <t>U11G</t>
  </si>
  <si>
    <t>NANCY CASSIDY</t>
  </si>
  <si>
    <t>Willow Anderson</t>
  </si>
  <si>
    <t>Ellie Newstead</t>
  </si>
  <si>
    <t>Toni-Jayde Webb</t>
  </si>
  <si>
    <t>KITTY WINTON</t>
  </si>
  <si>
    <t>Eva Miles</t>
  </si>
  <si>
    <t>U13B</t>
  </si>
  <si>
    <t>cobey buckley</t>
  </si>
  <si>
    <t>JASPER CASSIDY</t>
  </si>
  <si>
    <t>caleb buckley</t>
  </si>
  <si>
    <t>CHARLIE WORKMAN</t>
  </si>
  <si>
    <t>Fynn Drew</t>
  </si>
  <si>
    <t>SAM BUCKWELL</t>
  </si>
  <si>
    <t>Alfie Gofton</t>
  </si>
  <si>
    <t>Carter Gunner</t>
  </si>
  <si>
    <t>OSCAR CROUCHER</t>
  </si>
  <si>
    <t>U13G</t>
  </si>
  <si>
    <t>AMELIE HUTTON</t>
  </si>
  <si>
    <t>Ksenia McCrae</t>
  </si>
  <si>
    <t>CHARLOTTE HOWARD</t>
  </si>
  <si>
    <t>AMELIA BROWN</t>
  </si>
  <si>
    <t>Eva Harwood</t>
  </si>
  <si>
    <t>bella taylor</t>
  </si>
  <si>
    <t>LOTTIE DRAKE</t>
  </si>
  <si>
    <t>POPPY CROUCHER</t>
  </si>
  <si>
    <t>U15B</t>
  </si>
  <si>
    <t>rafael serrano</t>
  </si>
  <si>
    <t>Aaron Loughlin</t>
  </si>
  <si>
    <t>Mason Gunner</t>
  </si>
  <si>
    <t>U15G</t>
  </si>
  <si>
    <t>ellen gates</t>
  </si>
  <si>
    <t>Honor Cassleton Elliott</t>
  </si>
  <si>
    <t>U17B</t>
  </si>
  <si>
    <t>tom chaffin</t>
  </si>
  <si>
    <t>JACOB SMITH (CR)</t>
  </si>
  <si>
    <t>U17G</t>
  </si>
  <si>
    <t>Chae Wai</t>
  </si>
  <si>
    <t>Tiggy Cooper</t>
  </si>
  <si>
    <t>ANNA IVALDI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</si>
  <si>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</si>
  <si>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</si>
  <si>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</si>
  <si>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</si>
  <si>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</si>
  <si>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</si>
  <si>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</si>
  <si>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</si>
  <si>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</si>
  <si>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</si>
  <si>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MAX NOON</t>
  </si>
  <si>
    <t>cody mansell</t>
  </si>
  <si>
    <t>michael mansell</t>
  </si>
  <si>
    <t>ALEC YOUNG</t>
  </si>
  <si>
    <t>Reuban Danberry</t>
  </si>
  <si>
    <t>OLIVER HOBDON</t>
  </si>
  <si>
    <t>TOMMY BROWNE</t>
  </si>
  <si>
    <t>Oliver Hobden</t>
  </si>
  <si>
    <t>Daniel Rowen</t>
  </si>
  <si>
    <t>Harvey Browne</t>
  </si>
  <si>
    <t>U11G1</t>
  </si>
  <si>
    <t>U11G2</t>
  </si>
  <si>
    <t>U11G3</t>
  </si>
  <si>
    <t>Lucy Pollard</t>
  </si>
  <si>
    <t>Freya Tiltman</t>
  </si>
  <si>
    <t>Martha Gofton</t>
  </si>
  <si>
    <t>Zoe Chamberlain</t>
  </si>
  <si>
    <t>BEA TAYLOR</t>
  </si>
  <si>
    <t>U13B1</t>
  </si>
  <si>
    <t>U13B2</t>
  </si>
  <si>
    <t>U13B3</t>
  </si>
  <si>
    <t>JAGO DINNAGE</t>
  </si>
  <si>
    <t>Ethan Rowen</t>
  </si>
  <si>
    <t>ZACH MCPHERSON</t>
  </si>
  <si>
    <t>U13G1</t>
  </si>
  <si>
    <t>U13G2</t>
  </si>
  <si>
    <t>U13G3</t>
  </si>
  <si>
    <t>MOLLY ABBOT</t>
  </si>
  <si>
    <t>jessica wilson</t>
  </si>
  <si>
    <t>Eva Danberry</t>
  </si>
  <si>
    <t>Emilia Woodley</t>
  </si>
  <si>
    <t>KATYA BADHAM</t>
  </si>
  <si>
    <t>Cecilia Cripps</t>
  </si>
  <si>
    <t>MEGAN ELLUL</t>
  </si>
  <si>
    <t>U15B1</t>
  </si>
  <si>
    <t>U15B2</t>
  </si>
  <si>
    <t>U15B3</t>
  </si>
  <si>
    <t>Samuel Watson</t>
  </si>
  <si>
    <t>Jacob Smith (HAC)</t>
  </si>
  <si>
    <t>Charlie Harris</t>
  </si>
  <si>
    <t>Alfie Batchelor</t>
  </si>
  <si>
    <t>RYAN POCKNELL</t>
  </si>
  <si>
    <t>U15G1</t>
  </si>
  <si>
    <t>U15G2</t>
  </si>
  <si>
    <t>U17B1</t>
  </si>
  <si>
    <t>U17B2</t>
  </si>
  <si>
    <t>U17B3</t>
  </si>
  <si>
    <t>Samuel Jarrett</t>
  </si>
  <si>
    <t>Jack Douglas</t>
  </si>
  <si>
    <t>U17G1</t>
  </si>
  <si>
    <t>U17G2</t>
  </si>
  <si>
    <t>U17G3</t>
  </si>
  <si>
    <t xml:space="preserve">ESSLXC WHITBREAD HOLLOW - 16 FEBRUARY 2025 - SENIORS </t>
  </si>
  <si>
    <t xml:space="preserve">ESSLXC 2024/25 MEN AFTER 4 RACES </t>
  </si>
  <si>
    <t xml:space="preserve">ESSLXC 2024/25 WOMEN AFTER 4 RACES </t>
  </si>
  <si>
    <t xml:space="preserve">ESSLXC Whitbread Hollow: 16-February-2025 </t>
  </si>
  <si>
    <t>ESSLXC 2024/25 JUNIORS</t>
  </si>
  <si>
    <t>No Match</t>
  </si>
  <si>
    <t>N</t>
  </si>
  <si>
    <t>Y</t>
  </si>
  <si>
    <t>Query O/S</t>
  </si>
  <si>
    <t>OK</t>
  </si>
  <si>
    <t>Race 4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</si>
</sst>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#,##0_);\(#,##0\);\-_)"/>
    <numFmt numFmtId="166" formatCode="[h]:mm:ss;;\-_)"/>
    <numFmt numFmtId="167" formatCode="###0_);\(###0\);\-_)"/>
    <numFmt numFmtId="168" formatCode="&quot;Race &quot;#"/>
    <numFmt numFmtId="169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43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4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5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43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5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6" fontId="3" fillId="0" borderId="0" xfId="1" applyNumberFormat="1"/>
    <xf numFmtId="165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8" fillId="0" borderId="0" xfId="1" applyFont="1" applyAlignment="1">
      <alignment horizontal="right"/>
    </xf>
    <xf numFmtId="165" fontId="3" fillId="0" borderId="0" xfId="1" applyNumberFormat="1" applyAlignment="1">
      <alignment horizontal="center"/>
    </xf>
    <xf numFmtId="165" fontId="9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9" fillId="0" borderId="0" xfId="1" applyNumberFormat="1" applyFont="1"/>
    <xf numFmtId="0" fontId="3" fillId="4" borderId="10" xfId="1" applyFill="1" applyBorder="1" applyAlignment="1">
      <alignment horizontal="center"/>
    </xf>
    <xf numFmtId="165" fontId="10" fillId="4" borderId="10" xfId="1" applyNumberFormat="1" applyFont="1" applyFill="1" applyBorder="1" applyAlignment="1">
      <alignment horizontal="right"/>
    </xf>
    <xf numFmtId="165" fontId="3" fillId="0" borderId="0" xfId="1" applyNumberFormat="1" applyFont="1"/>
    <xf numFmtId="1" fontId="3" fillId="0" borderId="0" xfId="1" applyNumberFormat="1" applyAlignment="1">
      <alignment horizontal="center"/>
    </xf>
    <xf numFmtId="0" fontId="9" fillId="0" borderId="1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11" fillId="5" borderId="11" xfId="1" applyFont="1" applyFill="1" applyBorder="1"/>
    <xf numFmtId="165" fontId="4" fillId="0" borderId="12" xfId="1" applyNumberFormat="1" applyFont="1" applyFill="1" applyBorder="1"/>
    <xf numFmtId="165" fontId="4" fillId="2" borderId="13" xfId="1" applyNumberFormat="1" applyFont="1" applyFill="1" applyBorder="1"/>
    <xf numFmtId="0" fontId="8" fillId="3" borderId="0" xfId="1" applyFont="1" applyFill="1" applyAlignment="1">
      <alignment horizontal="left"/>
    </xf>
    <xf numFmtId="0" fontId="12" fillId="0" borderId="1" xfId="1" applyFont="1" applyBorder="1" applyAlignment="1">
      <alignment horizontal="center"/>
    </xf>
    <xf numFmtId="0" fontId="13" fillId="0" borderId="0" xfId="1" applyFont="1" applyAlignment="1">
      <alignment horizontal="right"/>
    </xf>
    <xf numFmtId="0" fontId="7" fillId="3" borderId="0" xfId="1" applyFont="1" applyFill="1"/>
    <xf numFmtId="0" fontId="14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165" fontId="7" fillId="4" borderId="10" xfId="1" applyNumberFormat="1" applyFont="1" applyFill="1" applyBorder="1"/>
    <xf numFmtId="167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7" fontId="3" fillId="0" borderId="0" xfId="1" applyNumberFormat="1" applyAlignment="1">
      <alignment horizontal="center"/>
    </xf>
    <xf numFmtId="165" fontId="3" fillId="4" borderId="10" xfId="1" applyNumberFormat="1" applyFont="1" applyFill="1" applyBorder="1"/>
    <xf numFmtId="1" fontId="15" fillId="0" borderId="0" xfId="1" applyNumberFormat="1" applyFont="1" applyAlignment="1">
      <alignment horizontal="center"/>
    </xf>
    <xf numFmtId="167" fontId="3" fillId="0" borderId="0" xfId="1" applyNumberFormat="1"/>
    <xf numFmtId="0" fontId="2" fillId="0" borderId="0" xfId="1" applyFont="1" applyAlignment="1">
      <alignment horizontal="center"/>
    </xf>
    <xf numFmtId="165" fontId="3" fillId="4" borderId="10" xfId="1" applyNumberFormat="1" applyFill="1" applyBorder="1" applyAlignment="1">
      <alignment horizontal="center"/>
    </xf>
    <xf numFmtId="168" fontId="3" fillId="0" borderId="0" xfId="1" applyNumberFormat="1" applyAlignment="1">
      <alignment horizontal="left"/>
    </xf>
    <xf numFmtId="165" fontId="3" fillId="0" borderId="0" xfId="1" applyNumberFormat="1" applyAlignment="1">
      <alignment horizontal="right"/>
    </xf>
    <xf numFmtId="0" fontId="16" fillId="0" borderId="0" xfId="1" applyFont="1"/>
    <xf numFmtId="0" fontId="3" fillId="6" borderId="0" xfId="1" applyFill="1"/>
    <xf numFmtId="0" fontId="9" fillId="0" borderId="0" xfId="1" applyFont="1"/>
    <xf numFmtId="0" fontId="9" fillId="0" borderId="0" xfId="1" applyFont="1" applyAlignment="1">
      <alignment horizontal="center"/>
    </xf>
    <xf numFmtId="164" fontId="17" fillId="0" borderId="0" xfId="2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5" fontId="4" fillId="2" borderId="15" xfId="2" applyNumberFormat="1" applyFont="1" applyFill="1" applyBorder="1"/>
    <xf numFmtId="164" fontId="11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center" vertical="center"/>
    </xf>
    <xf numFmtId="164" fontId="3" fillId="0" borderId="0" xfId="1" applyNumberFormat="1"/>
    <xf numFmtId="164" fontId="18" fillId="0" borderId="0" xfId="1" applyNumberFormat="1" applyFont="1" applyAlignment="1">
      <alignment horizontal="center"/>
    </xf>
    <xf numFmtId="0" fontId="19" fillId="0" borderId="0" xfId="1" applyFont="1" applyAlignment="1">
      <alignment horizontal="left"/>
    </xf>
    <xf numFmtId="15" fontId="20" fillId="0" borderId="0" xfId="1" applyNumberFormat="1" applyFont="1" applyAlignment="1"/>
    <xf numFmtId="0" fontId="21" fillId="0" borderId="0" xfId="1" applyFont="1" applyAlignment="1"/>
    <xf numFmtId="0" fontId="21" fillId="0" borderId="0" xfId="1" applyFont="1"/>
    <xf numFmtId="0" fontId="21" fillId="0" borderId="0" xfId="1" applyFont="1" applyAlignment="1">
      <alignment horizontal="right"/>
    </xf>
    <xf numFmtId="165" fontId="7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69" fontId="3" fillId="0" borderId="17" xfId="1" applyNumberFormat="1" applyFont="1" applyBorder="1"/>
    <xf numFmtId="169" fontId="4" fillId="0" borderId="17" xfId="1" applyNumberFormat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5" fontId="3" fillId="0" borderId="17" xfId="1" applyNumberFormat="1" applyBorder="1"/>
    <xf numFmtId="165" fontId="3" fillId="2" borderId="18" xfId="2" applyNumberFormat="1" applyFont="1" applyFill="1" applyBorder="1"/>
    <xf numFmtId="165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3" fillId="0" borderId="0" xfId="1" applyFont="1"/>
    <xf numFmtId="43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0" xfId="1" applyFont="1" applyBorder="1"/>
    <xf numFmtId="46" fontId="3" fillId="0" borderId="21" xfId="3" applyNumberFormat="1" applyBorder="1"/>
    <xf numFmtId="164" fontId="3" fillId="0" borderId="22" xfId="2" applyNumberFormat="1" applyFont="1" applyBorder="1"/>
    <xf numFmtId="164" fontId="3" fillId="0" borderId="0" xfId="2" applyNumberFormat="1" applyFont="1" applyBorder="1"/>
    <xf numFmtId="2" fontId="3" fillId="0" borderId="0" xfId="2" applyNumberFormat="1" applyFont="1" applyBorder="1"/>
    <xf numFmtId="0" fontId="12" fillId="0" borderId="0" xfId="1" applyFont="1"/>
    <xf numFmtId="15" fontId="12" fillId="0" borderId="0" xfId="1" applyNumberFormat="1" applyFont="1"/>
    <xf numFmtId="0" fontId="9" fillId="2" borderId="8" xfId="1" applyFont="1" applyFill="1" applyBorder="1"/>
    <xf numFmtId="167" fontId="3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center" wrapText="1"/>
    </xf>
    <xf numFmtId="165" fontId="11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165" fontId="0" fillId="0" borderId="0" xfId="4" applyNumberFormat="1" applyFont="1" applyAlignment="1">
      <alignment horizontal="center"/>
    </xf>
    <xf numFmtId="0" fontId="3" fillId="0" borderId="0" xfId="1" applyBorder="1"/>
    <xf numFmtId="165" fontId="0" fillId="0" borderId="0" xfId="4" applyNumberFormat="1" applyFon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4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</cellXfs>
  <cellStyles count="5">
    <cellStyle name="Comma 2" xfId="2"/>
    <cellStyle name="Comma 2 2" xfId="4"/>
    <cellStyle name="Normal" xfId="0" builtinId="0"/>
    <cellStyle name="Normal 2" xfId="1"/>
    <cellStyle name="Normal 2 2" xfId="3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ResultsSenior">
    <tabColor rgb="FF00B050"/>
  </sheetPr>
  <dimension ref="A1:K295"/>
  <sheetViews>
    <sheetView tabSelected="1" topLeftCell="A5" workbookViewId="0">
      <pane ySplit="3" topLeftCell="A8" activePane="bottomLeft" state="frozen"/>
      <selection activeCell="A5" sqref="A5"/>
      <selection pane="bottomLeft" activeCell="M114" sqref="M114"/>
    </sheetView>
  </sheetViews>
  <sheetFormatPr defaultRowHeight="15" outlineLevelRow="1" x14ac:dyDescent="0.25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 x14ac:dyDescent="0.25">
      <c r="A1" s="1" t="s">
        <v>0</v>
      </c>
      <c r="C1" s="3">
        <v>294</v>
      </c>
    </row>
    <row r="2" spans="1:11" ht="15.75" hidden="1" outlineLevel="1" thickBot="1" x14ac:dyDescent="0.3">
      <c r="A2" s="1" t="s">
        <v>1</v>
      </c>
      <c r="C2" s="5">
        <v>295</v>
      </c>
    </row>
    <row r="3" spans="1:11" hidden="1" outlineLevel="1" x14ac:dyDescent="0.25">
      <c r="A3" s="6" t="s">
        <v>2</v>
      </c>
      <c r="B3" s="7"/>
      <c r="C3" s="7"/>
      <c r="D3" s="8"/>
      <c r="E3" s="9"/>
      <c r="F3" s="10"/>
    </row>
    <row r="4" spans="1:11" ht="13.5" hidden="1" outlineLevel="1" thickBot="1" x14ac:dyDescent="0.25">
      <c r="A4" s="11">
        <f ca="1">COUNT(OFFSET(A7,1,0,700,1))</f>
        <v>285</v>
      </c>
      <c r="B4" s="12" t="s">
        <v>3</v>
      </c>
      <c r="C4" s="12" t="s">
        <v>4</v>
      </c>
      <c r="D4" s="12">
        <v>285</v>
      </c>
      <c r="E4" s="12" t="s">
        <v>5</v>
      </c>
      <c r="F4" s="13">
        <f ca="1">(A4-D4)*(OFFSET(ResultsHeaderRowSenior,1,0)&gt;0)</f>
        <v>0</v>
      </c>
    </row>
    <row r="5" spans="1:11" ht="26.25" collapsed="1" x14ac:dyDescent="0.4">
      <c r="A5" s="14" t="s">
        <v>921</v>
      </c>
      <c r="B5" s="14"/>
      <c r="C5" s="14"/>
      <c r="D5" s="15"/>
      <c r="E5" s="16"/>
      <c r="F5" s="15"/>
      <c r="G5" s="15"/>
      <c r="H5" s="15"/>
      <c r="I5" s="17"/>
      <c r="J5" s="18"/>
    </row>
    <row r="6" spans="1:11" x14ac:dyDescent="0.25">
      <c r="D6" s="19"/>
    </row>
    <row r="7" spans="1:11" ht="38.25" x14ac:dyDescent="0.2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 x14ac:dyDescent="0.25">
      <c r="A8" s="2">
        <v>1</v>
      </c>
      <c r="B8" s="2">
        <v>7</v>
      </c>
      <c r="C8" s="24">
        <v>2.0312500000000001E-2</v>
      </c>
      <c r="D8" s="25" t="s">
        <v>17</v>
      </c>
      <c r="E8" s="19" t="s">
        <v>18</v>
      </c>
      <c r="F8" s="25" t="s">
        <v>19</v>
      </c>
      <c r="G8" s="25" t="s">
        <v>19</v>
      </c>
      <c r="H8" s="25" t="s">
        <v>20</v>
      </c>
      <c r="I8" s="25">
        <v>300</v>
      </c>
      <c r="J8" s="25" t="s">
        <v>21</v>
      </c>
      <c r="K8" s="25">
        <v>1</v>
      </c>
    </row>
    <row r="9" spans="1:11" x14ac:dyDescent="0.25">
      <c r="A9" s="2">
        <v>2</v>
      </c>
      <c r="B9" s="2">
        <v>479</v>
      </c>
      <c r="C9" s="24">
        <v>2.1064814814814814E-2</v>
      </c>
      <c r="D9" s="25" t="s">
        <v>22</v>
      </c>
      <c r="E9" s="19" t="s">
        <v>23</v>
      </c>
      <c r="F9" s="25" t="s">
        <v>24</v>
      </c>
      <c r="G9" s="25" t="s">
        <v>24</v>
      </c>
      <c r="H9" s="25" t="s">
        <v>25</v>
      </c>
      <c r="I9" s="25">
        <v>299</v>
      </c>
      <c r="J9" s="25" t="s">
        <v>26</v>
      </c>
      <c r="K9" s="25">
        <v>2</v>
      </c>
    </row>
    <row r="10" spans="1:11" x14ac:dyDescent="0.25">
      <c r="A10" s="2">
        <v>3</v>
      </c>
      <c r="B10" s="2">
        <v>492</v>
      </c>
      <c r="C10" s="24">
        <v>2.1226851851851854E-2</v>
      </c>
      <c r="D10" s="25" t="s">
        <v>27</v>
      </c>
      <c r="E10" s="19" t="s">
        <v>28</v>
      </c>
      <c r="F10" s="25" t="s">
        <v>29</v>
      </c>
      <c r="G10" s="25" t="s">
        <v>30</v>
      </c>
      <c r="H10" s="25" t="s">
        <v>31</v>
      </c>
      <c r="I10" s="25">
        <v>298</v>
      </c>
      <c r="J10" s="25" t="s">
        <v>21</v>
      </c>
      <c r="K10" s="25">
        <v>3</v>
      </c>
    </row>
    <row r="11" spans="1:11" x14ac:dyDescent="0.25">
      <c r="A11" s="2">
        <v>4</v>
      </c>
      <c r="B11" s="2">
        <v>214</v>
      </c>
      <c r="C11" s="24">
        <v>2.1250000000000002E-2</v>
      </c>
      <c r="D11" s="25" t="s">
        <v>32</v>
      </c>
      <c r="E11" s="19" t="s">
        <v>33</v>
      </c>
      <c r="F11" s="25" t="s">
        <v>34</v>
      </c>
      <c r="G11" s="25" t="s">
        <v>35</v>
      </c>
      <c r="H11" s="25" t="s">
        <v>20</v>
      </c>
      <c r="I11" s="25">
        <v>297</v>
      </c>
      <c r="J11" s="25" t="s">
        <v>21</v>
      </c>
      <c r="K11" s="25">
        <v>4</v>
      </c>
    </row>
    <row r="12" spans="1:11" x14ac:dyDescent="0.25">
      <c r="A12" s="2">
        <v>5</v>
      </c>
      <c r="B12" s="2">
        <v>812</v>
      </c>
      <c r="C12" s="24">
        <v>2.1296296296296299E-2</v>
      </c>
      <c r="D12" s="25" t="s">
        <v>36</v>
      </c>
      <c r="E12" s="19" t="s">
        <v>28</v>
      </c>
      <c r="F12" s="25" t="s">
        <v>29</v>
      </c>
      <c r="G12" s="25" t="s">
        <v>30</v>
      </c>
      <c r="H12" s="25" t="s">
        <v>20</v>
      </c>
      <c r="I12" s="25">
        <v>296</v>
      </c>
      <c r="J12" s="25" t="s">
        <v>37</v>
      </c>
      <c r="K12" s="25">
        <v>5</v>
      </c>
    </row>
    <row r="13" spans="1:11" x14ac:dyDescent="0.25">
      <c r="A13" s="2">
        <v>6</v>
      </c>
      <c r="B13" s="2">
        <v>55</v>
      </c>
      <c r="C13" s="24">
        <v>2.1354166666666664E-2</v>
      </c>
      <c r="D13" s="25" t="s">
        <v>38</v>
      </c>
      <c r="E13" s="19" t="s">
        <v>39</v>
      </c>
      <c r="F13" s="25" t="s">
        <v>40</v>
      </c>
      <c r="G13" s="25" t="s">
        <v>40</v>
      </c>
      <c r="H13" s="25" t="s">
        <v>20</v>
      </c>
      <c r="I13" s="25">
        <v>295</v>
      </c>
      <c r="J13" s="25" t="s">
        <v>21</v>
      </c>
      <c r="K13" s="25">
        <v>6</v>
      </c>
    </row>
    <row r="14" spans="1:11" x14ac:dyDescent="0.25">
      <c r="A14" s="2">
        <v>7</v>
      </c>
      <c r="B14" s="2">
        <v>312</v>
      </c>
      <c r="C14" s="24">
        <v>2.1400462962962965E-2</v>
      </c>
      <c r="D14" s="25" t="s">
        <v>41</v>
      </c>
      <c r="E14" s="19" t="s">
        <v>42</v>
      </c>
      <c r="F14" s="25" t="s">
        <v>43</v>
      </c>
      <c r="G14" s="25" t="s">
        <v>43</v>
      </c>
      <c r="H14" s="25" t="s">
        <v>25</v>
      </c>
      <c r="I14" s="25">
        <v>294</v>
      </c>
      <c r="J14" s="25" t="s">
        <v>26</v>
      </c>
      <c r="K14" s="25">
        <v>7</v>
      </c>
    </row>
    <row r="15" spans="1:11" x14ac:dyDescent="0.25">
      <c r="A15" s="2">
        <v>8</v>
      </c>
      <c r="B15" s="2">
        <v>488</v>
      </c>
      <c r="C15" s="24">
        <v>2.148148148148148E-2</v>
      </c>
      <c r="D15" s="25" t="s">
        <v>44</v>
      </c>
      <c r="E15" s="19" t="s">
        <v>28</v>
      </c>
      <c r="F15" s="25" t="s">
        <v>29</v>
      </c>
      <c r="G15" s="25" t="s">
        <v>30</v>
      </c>
      <c r="H15" s="25" t="s">
        <v>20</v>
      </c>
      <c r="I15" s="25">
        <v>293</v>
      </c>
      <c r="J15" s="25" t="s">
        <v>45</v>
      </c>
      <c r="K15" s="25">
        <v>8</v>
      </c>
    </row>
    <row r="16" spans="1:11" x14ac:dyDescent="0.25">
      <c r="A16" s="2">
        <v>9</v>
      </c>
      <c r="B16" s="2">
        <v>437</v>
      </c>
      <c r="C16" s="24">
        <v>2.1562499999999998E-2</v>
      </c>
      <c r="D16" s="25" t="s">
        <v>46</v>
      </c>
      <c r="E16" s="19" t="s">
        <v>23</v>
      </c>
      <c r="F16" s="25" t="s">
        <v>24</v>
      </c>
      <c r="G16" s="25" t="s">
        <v>24</v>
      </c>
      <c r="H16" s="25" t="s">
        <v>31</v>
      </c>
      <c r="I16" s="25">
        <v>292</v>
      </c>
      <c r="J16" s="25" t="s">
        <v>21</v>
      </c>
      <c r="K16" s="25">
        <v>9</v>
      </c>
    </row>
    <row r="17" spans="1:11" x14ac:dyDescent="0.25">
      <c r="A17" s="2">
        <v>10</v>
      </c>
      <c r="B17" s="2">
        <v>78</v>
      </c>
      <c r="C17" s="24">
        <v>2.162037037037037E-2</v>
      </c>
      <c r="D17" s="25" t="s">
        <v>47</v>
      </c>
      <c r="E17" s="19" t="s">
        <v>39</v>
      </c>
      <c r="F17" s="25" t="s">
        <v>40</v>
      </c>
      <c r="G17" s="25" t="s">
        <v>40</v>
      </c>
      <c r="H17" s="25" t="s">
        <v>48</v>
      </c>
      <c r="I17" s="25">
        <v>291</v>
      </c>
      <c r="J17" s="25" t="s">
        <v>26</v>
      </c>
      <c r="K17" s="25">
        <v>10</v>
      </c>
    </row>
    <row r="18" spans="1:11" x14ac:dyDescent="0.25">
      <c r="A18" s="2">
        <v>11</v>
      </c>
      <c r="B18" s="2">
        <v>220</v>
      </c>
      <c r="C18" s="24">
        <v>2.1724537037037039E-2</v>
      </c>
      <c r="D18" s="25" t="s">
        <v>49</v>
      </c>
      <c r="E18" s="19" t="s">
        <v>33</v>
      </c>
      <c r="F18" s="25" t="s">
        <v>34</v>
      </c>
      <c r="G18" s="25" t="s">
        <v>35</v>
      </c>
      <c r="H18" s="25" t="s">
        <v>31</v>
      </c>
      <c r="I18" s="25">
        <v>290</v>
      </c>
      <c r="J18" s="25" t="s">
        <v>37</v>
      </c>
      <c r="K18" s="25">
        <v>11</v>
      </c>
    </row>
    <row r="19" spans="1:11" x14ac:dyDescent="0.25">
      <c r="A19" s="2">
        <v>12</v>
      </c>
      <c r="B19" s="2">
        <v>540</v>
      </c>
      <c r="C19" s="24">
        <v>2.1921296296296296E-2</v>
      </c>
      <c r="D19" s="25" t="s">
        <v>50</v>
      </c>
      <c r="E19" s="19" t="s">
        <v>51</v>
      </c>
      <c r="F19" s="25" t="s">
        <v>52</v>
      </c>
      <c r="G19" s="25" t="s">
        <v>52</v>
      </c>
      <c r="H19" s="25" t="s">
        <v>20</v>
      </c>
      <c r="I19" s="25">
        <v>289</v>
      </c>
      <c r="J19" s="25" t="s">
        <v>21</v>
      </c>
      <c r="K19" s="25">
        <v>12</v>
      </c>
    </row>
    <row r="20" spans="1:11" x14ac:dyDescent="0.25">
      <c r="A20" s="2">
        <v>13</v>
      </c>
      <c r="B20" s="2">
        <v>830</v>
      </c>
      <c r="C20" s="24">
        <v>2.2025462962962958E-2</v>
      </c>
      <c r="D20" s="25" t="s">
        <v>53</v>
      </c>
      <c r="E20" s="19" t="s">
        <v>23</v>
      </c>
      <c r="F20" s="25" t="s">
        <v>24</v>
      </c>
      <c r="G20" s="25" t="s">
        <v>24</v>
      </c>
      <c r="H20" s="25" t="s">
        <v>31</v>
      </c>
      <c r="I20" s="25">
        <v>288</v>
      </c>
      <c r="J20" s="25" t="s">
        <v>37</v>
      </c>
      <c r="K20" s="25">
        <v>13</v>
      </c>
    </row>
    <row r="21" spans="1:11" x14ac:dyDescent="0.25">
      <c r="A21" s="2">
        <v>14</v>
      </c>
      <c r="B21" s="2">
        <v>809</v>
      </c>
      <c r="C21" s="24">
        <v>2.2280092592592591E-2</v>
      </c>
      <c r="D21" s="25" t="s">
        <v>54</v>
      </c>
      <c r="E21" s="19" t="s">
        <v>55</v>
      </c>
      <c r="F21" s="25" t="s">
        <v>56</v>
      </c>
      <c r="G21" s="25" t="s">
        <v>56</v>
      </c>
      <c r="H21" s="25" t="s">
        <v>25</v>
      </c>
      <c r="I21" s="25" t="s">
        <v>56</v>
      </c>
      <c r="J21" s="25" t="s">
        <v>56</v>
      </c>
      <c r="K21" s="25" t="s">
        <v>56</v>
      </c>
    </row>
    <row r="22" spans="1:11" x14ac:dyDescent="0.25">
      <c r="A22" s="2">
        <v>15</v>
      </c>
      <c r="B22" s="2">
        <v>377</v>
      </c>
      <c r="C22" s="24">
        <v>2.2604166666666665E-2</v>
      </c>
      <c r="D22" s="25" t="s">
        <v>57</v>
      </c>
      <c r="E22" s="19" t="s">
        <v>58</v>
      </c>
      <c r="F22" s="25" t="s">
        <v>59</v>
      </c>
      <c r="G22" s="25" t="s">
        <v>59</v>
      </c>
      <c r="H22" s="25" t="s">
        <v>60</v>
      </c>
      <c r="I22" s="25">
        <v>287</v>
      </c>
      <c r="J22" s="25" t="s">
        <v>61</v>
      </c>
      <c r="K22" s="25">
        <v>14</v>
      </c>
    </row>
    <row r="23" spans="1:11" x14ac:dyDescent="0.25">
      <c r="A23" s="2">
        <v>16</v>
      </c>
      <c r="B23" s="2">
        <v>533</v>
      </c>
      <c r="C23" s="24">
        <v>2.2708333333333334E-2</v>
      </c>
      <c r="D23" s="25" t="s">
        <v>62</v>
      </c>
      <c r="E23" s="19" t="s">
        <v>51</v>
      </c>
      <c r="F23" s="25" t="s">
        <v>52</v>
      </c>
      <c r="G23" s="25" t="s">
        <v>52</v>
      </c>
      <c r="H23" s="25" t="s">
        <v>25</v>
      </c>
      <c r="I23" s="25">
        <v>286</v>
      </c>
      <c r="J23" s="25" t="s">
        <v>26</v>
      </c>
      <c r="K23" s="25">
        <v>15</v>
      </c>
    </row>
    <row r="24" spans="1:11" x14ac:dyDescent="0.25">
      <c r="A24" s="2">
        <v>17</v>
      </c>
      <c r="B24" s="2">
        <v>478</v>
      </c>
      <c r="C24" s="24">
        <v>2.2754629629629628E-2</v>
      </c>
      <c r="D24" s="25" t="s">
        <v>63</v>
      </c>
      <c r="E24" s="19" t="s">
        <v>23</v>
      </c>
      <c r="F24" s="25" t="s">
        <v>24</v>
      </c>
      <c r="G24" s="25" t="s">
        <v>24</v>
      </c>
      <c r="H24" s="25" t="s">
        <v>60</v>
      </c>
      <c r="I24" s="25">
        <v>285</v>
      </c>
      <c r="J24" s="25" t="s">
        <v>61</v>
      </c>
      <c r="K24" s="25">
        <v>16</v>
      </c>
    </row>
    <row r="25" spans="1:11" x14ac:dyDescent="0.25">
      <c r="A25" s="2">
        <v>18</v>
      </c>
      <c r="B25" s="2">
        <v>467</v>
      </c>
      <c r="C25" s="24">
        <v>2.2777777777777775E-2</v>
      </c>
      <c r="D25" s="25" t="s">
        <v>64</v>
      </c>
      <c r="E25" s="19" t="s">
        <v>23</v>
      </c>
      <c r="F25" s="25" t="s">
        <v>24</v>
      </c>
      <c r="G25" s="25" t="s">
        <v>24</v>
      </c>
      <c r="H25" s="25" t="s">
        <v>48</v>
      </c>
      <c r="I25" s="25">
        <v>284</v>
      </c>
      <c r="J25" s="25" t="s">
        <v>65</v>
      </c>
      <c r="K25" s="25">
        <v>17</v>
      </c>
    </row>
    <row r="26" spans="1:11" x14ac:dyDescent="0.25">
      <c r="A26" s="2">
        <v>19</v>
      </c>
      <c r="B26" s="2">
        <v>335</v>
      </c>
      <c r="C26" s="24">
        <v>2.2847222222222224E-2</v>
      </c>
      <c r="D26" s="25" t="s">
        <v>66</v>
      </c>
      <c r="E26" s="19" t="s">
        <v>67</v>
      </c>
      <c r="F26" s="25" t="s">
        <v>68</v>
      </c>
      <c r="G26" s="25" t="s">
        <v>68</v>
      </c>
      <c r="H26" s="25" t="s">
        <v>48</v>
      </c>
      <c r="I26" s="25">
        <v>283</v>
      </c>
      <c r="J26" s="25" t="s">
        <v>26</v>
      </c>
      <c r="K26" s="25">
        <v>18</v>
      </c>
    </row>
    <row r="27" spans="1:11" x14ac:dyDescent="0.25">
      <c r="A27" s="2">
        <v>20</v>
      </c>
      <c r="B27" s="2">
        <v>805</v>
      </c>
      <c r="C27" s="24">
        <v>2.298611111111111E-2</v>
      </c>
      <c r="D27" s="25" t="s">
        <v>69</v>
      </c>
      <c r="E27" s="19" t="s">
        <v>39</v>
      </c>
      <c r="F27" s="25" t="s">
        <v>40</v>
      </c>
      <c r="G27" s="25" t="s">
        <v>40</v>
      </c>
      <c r="H27" s="25" t="s">
        <v>31</v>
      </c>
      <c r="I27" s="25">
        <v>282</v>
      </c>
      <c r="J27" s="25" t="s">
        <v>37</v>
      </c>
      <c r="K27" s="25">
        <v>19</v>
      </c>
    </row>
    <row r="28" spans="1:11" x14ac:dyDescent="0.25">
      <c r="A28" s="2">
        <v>21</v>
      </c>
      <c r="B28" s="2">
        <v>203</v>
      </c>
      <c r="C28" s="24">
        <v>2.3055555555555555E-2</v>
      </c>
      <c r="D28" s="25" t="s">
        <v>70</v>
      </c>
      <c r="E28" s="19" t="s">
        <v>33</v>
      </c>
      <c r="F28" s="25" t="s">
        <v>34</v>
      </c>
      <c r="G28" s="25" t="s">
        <v>35</v>
      </c>
      <c r="H28" s="25" t="s">
        <v>20</v>
      </c>
      <c r="I28" s="25">
        <v>281</v>
      </c>
      <c r="J28" s="25" t="s">
        <v>45</v>
      </c>
      <c r="K28" s="25">
        <v>20</v>
      </c>
    </row>
    <row r="29" spans="1:11" x14ac:dyDescent="0.25">
      <c r="A29" s="2">
        <v>22</v>
      </c>
      <c r="B29" s="2">
        <v>693</v>
      </c>
      <c r="C29" s="24">
        <v>2.3090277777777779E-2</v>
      </c>
      <c r="D29" s="25" t="s">
        <v>71</v>
      </c>
      <c r="E29" s="19" t="s">
        <v>39</v>
      </c>
      <c r="F29" s="25" t="s">
        <v>40</v>
      </c>
      <c r="G29" s="25" t="s">
        <v>40</v>
      </c>
      <c r="H29" s="25" t="s">
        <v>31</v>
      </c>
      <c r="I29" s="25">
        <v>280</v>
      </c>
      <c r="J29" s="25" t="s">
        <v>45</v>
      </c>
      <c r="K29" s="25">
        <v>21</v>
      </c>
    </row>
    <row r="30" spans="1:11" x14ac:dyDescent="0.25">
      <c r="A30" s="2">
        <v>23</v>
      </c>
      <c r="B30" s="2">
        <v>217</v>
      </c>
      <c r="C30" s="24">
        <v>2.314814814814815E-2</v>
      </c>
      <c r="D30" s="25" t="s">
        <v>72</v>
      </c>
      <c r="E30" s="19" t="s">
        <v>33</v>
      </c>
      <c r="F30" s="25" t="s">
        <v>34</v>
      </c>
      <c r="G30" s="25" t="s">
        <v>35</v>
      </c>
      <c r="H30" s="25" t="s">
        <v>60</v>
      </c>
      <c r="I30" s="25">
        <v>279</v>
      </c>
      <c r="J30" s="25" t="s">
        <v>61</v>
      </c>
      <c r="K30" s="25">
        <v>22</v>
      </c>
    </row>
    <row r="31" spans="1:11" x14ac:dyDescent="0.25">
      <c r="A31" s="2">
        <v>24</v>
      </c>
      <c r="B31" s="2">
        <v>212</v>
      </c>
      <c r="C31" s="24">
        <v>2.3252314814814812E-2</v>
      </c>
      <c r="D31" s="25" t="s">
        <v>73</v>
      </c>
      <c r="E31" s="19" t="s">
        <v>33</v>
      </c>
      <c r="F31" s="25" t="s">
        <v>34</v>
      </c>
      <c r="G31" s="25" t="s">
        <v>35</v>
      </c>
      <c r="H31" s="25" t="s">
        <v>48</v>
      </c>
      <c r="I31" s="25">
        <v>278</v>
      </c>
      <c r="J31" s="25" t="s">
        <v>26</v>
      </c>
      <c r="K31" s="25">
        <v>23</v>
      </c>
    </row>
    <row r="32" spans="1:11" x14ac:dyDescent="0.25">
      <c r="A32" s="2">
        <v>25</v>
      </c>
      <c r="B32" s="2">
        <v>816</v>
      </c>
      <c r="C32" s="24">
        <v>2.3368055555555555E-2</v>
      </c>
      <c r="D32" s="25" t="s">
        <v>74</v>
      </c>
      <c r="E32" s="19" t="s">
        <v>75</v>
      </c>
      <c r="F32" s="25" t="s">
        <v>76</v>
      </c>
      <c r="G32" s="25" t="s">
        <v>77</v>
      </c>
      <c r="H32" s="25" t="s">
        <v>20</v>
      </c>
      <c r="I32" s="25">
        <v>277</v>
      </c>
      <c r="J32" s="25" t="s">
        <v>21</v>
      </c>
      <c r="K32" s="25">
        <v>24</v>
      </c>
    </row>
    <row r="33" spans="1:11" x14ac:dyDescent="0.25">
      <c r="A33" s="2">
        <v>26</v>
      </c>
      <c r="B33" s="2">
        <v>525</v>
      </c>
      <c r="C33" s="24">
        <v>2.3402777777777783E-2</v>
      </c>
      <c r="D33" s="25" t="s">
        <v>78</v>
      </c>
      <c r="E33" s="19" t="s">
        <v>51</v>
      </c>
      <c r="F33" s="25" t="s">
        <v>52</v>
      </c>
      <c r="G33" s="25" t="s">
        <v>52</v>
      </c>
      <c r="H33" s="25" t="s">
        <v>48</v>
      </c>
      <c r="I33" s="25">
        <v>276</v>
      </c>
      <c r="J33" s="25" t="s">
        <v>65</v>
      </c>
      <c r="K33" s="25">
        <v>25</v>
      </c>
    </row>
    <row r="34" spans="1:11" x14ac:dyDescent="0.25">
      <c r="A34" s="2">
        <v>27</v>
      </c>
      <c r="B34" s="2">
        <v>375</v>
      </c>
      <c r="C34" s="24">
        <v>2.3506944444444445E-2</v>
      </c>
      <c r="D34" s="25" t="s">
        <v>79</v>
      </c>
      <c r="E34" s="19" t="s">
        <v>80</v>
      </c>
      <c r="F34" s="25" t="s">
        <v>81</v>
      </c>
      <c r="G34" s="25" t="s">
        <v>81</v>
      </c>
      <c r="H34" s="25" t="s">
        <v>25</v>
      </c>
      <c r="I34" s="25">
        <v>275</v>
      </c>
      <c r="J34" s="25" t="s">
        <v>26</v>
      </c>
      <c r="K34" s="25">
        <v>26</v>
      </c>
    </row>
    <row r="35" spans="1:11" x14ac:dyDescent="0.25">
      <c r="A35" s="2">
        <v>28</v>
      </c>
      <c r="B35" s="2">
        <v>443</v>
      </c>
      <c r="C35" s="24">
        <v>2.3530092592592592E-2</v>
      </c>
      <c r="D35" s="25" t="s">
        <v>82</v>
      </c>
      <c r="E35" s="19" t="s">
        <v>23</v>
      </c>
      <c r="F35" s="25" t="s">
        <v>24</v>
      </c>
      <c r="G35" s="25" t="s">
        <v>24</v>
      </c>
      <c r="H35" s="25" t="s">
        <v>48</v>
      </c>
      <c r="I35" s="25">
        <v>274</v>
      </c>
      <c r="J35" s="25" t="s">
        <v>83</v>
      </c>
      <c r="K35" s="25">
        <v>27</v>
      </c>
    </row>
    <row r="36" spans="1:11" x14ac:dyDescent="0.25">
      <c r="A36" s="2">
        <v>29</v>
      </c>
      <c r="B36" s="2">
        <v>495</v>
      </c>
      <c r="C36" s="24">
        <v>2.361111111111111E-2</v>
      </c>
      <c r="D36" s="25" t="s">
        <v>84</v>
      </c>
      <c r="E36" s="19" t="s">
        <v>28</v>
      </c>
      <c r="F36" s="25" t="s">
        <v>29</v>
      </c>
      <c r="G36" s="25" t="s">
        <v>30</v>
      </c>
      <c r="H36" s="25" t="s">
        <v>31</v>
      </c>
      <c r="I36" s="25">
        <v>273</v>
      </c>
      <c r="J36" s="25" t="s">
        <v>85</v>
      </c>
      <c r="K36" s="25">
        <v>28</v>
      </c>
    </row>
    <row r="37" spans="1:11" x14ac:dyDescent="0.25">
      <c r="A37" s="2">
        <v>30</v>
      </c>
      <c r="B37" s="2">
        <v>520</v>
      </c>
      <c r="C37" s="24">
        <v>2.3657407407407408E-2</v>
      </c>
      <c r="D37" s="25" t="s">
        <v>86</v>
      </c>
      <c r="E37" s="19" t="s">
        <v>28</v>
      </c>
      <c r="F37" s="25" t="s">
        <v>29</v>
      </c>
      <c r="G37" s="25" t="s">
        <v>30</v>
      </c>
      <c r="H37" s="25" t="s">
        <v>20</v>
      </c>
      <c r="I37" s="25">
        <v>272</v>
      </c>
      <c r="J37" s="25" t="s">
        <v>87</v>
      </c>
      <c r="K37" s="25">
        <v>29</v>
      </c>
    </row>
    <row r="38" spans="1:11" x14ac:dyDescent="0.25">
      <c r="A38" s="2">
        <v>31</v>
      </c>
      <c r="B38" s="2">
        <v>530</v>
      </c>
      <c r="C38" s="24">
        <v>2.3680555555555555E-2</v>
      </c>
      <c r="D38" s="25" t="s">
        <v>88</v>
      </c>
      <c r="E38" s="19" t="s">
        <v>51</v>
      </c>
      <c r="F38" s="25" t="s">
        <v>52</v>
      </c>
      <c r="G38" s="25" t="s">
        <v>52</v>
      </c>
      <c r="H38" s="25" t="s">
        <v>25</v>
      </c>
      <c r="I38" s="25">
        <v>271</v>
      </c>
      <c r="J38" s="25" t="s">
        <v>83</v>
      </c>
      <c r="K38" s="25">
        <v>30</v>
      </c>
    </row>
    <row r="39" spans="1:11" x14ac:dyDescent="0.25">
      <c r="A39" s="2">
        <v>32</v>
      </c>
      <c r="B39" s="2">
        <v>238</v>
      </c>
      <c r="C39" s="24">
        <v>2.3703703703703703E-2</v>
      </c>
      <c r="D39" s="25" t="s">
        <v>89</v>
      </c>
      <c r="E39" s="19" t="s">
        <v>33</v>
      </c>
      <c r="F39" s="25" t="s">
        <v>34</v>
      </c>
      <c r="G39" s="25" t="s">
        <v>35</v>
      </c>
      <c r="H39" s="25" t="s">
        <v>60</v>
      </c>
      <c r="I39" s="25">
        <v>270</v>
      </c>
      <c r="J39" s="25" t="s">
        <v>90</v>
      </c>
      <c r="K39" s="25">
        <v>31</v>
      </c>
    </row>
    <row r="40" spans="1:11" x14ac:dyDescent="0.25">
      <c r="A40" s="2">
        <v>33</v>
      </c>
      <c r="B40" s="2">
        <v>813</v>
      </c>
      <c r="C40" s="24">
        <v>2.3807870370370368E-2</v>
      </c>
      <c r="D40" s="25" t="s">
        <v>91</v>
      </c>
      <c r="E40" s="19">
        <v>0</v>
      </c>
      <c r="F40" s="25" t="s">
        <v>56</v>
      </c>
      <c r="G40" s="25" t="s">
        <v>56</v>
      </c>
      <c r="H40" s="25" t="s">
        <v>20</v>
      </c>
      <c r="I40" s="25" t="s">
        <v>56</v>
      </c>
      <c r="J40" s="25" t="s">
        <v>56</v>
      </c>
      <c r="K40" s="25" t="s">
        <v>56</v>
      </c>
    </row>
    <row r="41" spans="1:11" x14ac:dyDescent="0.25">
      <c r="A41" s="2">
        <v>34</v>
      </c>
      <c r="B41" s="2">
        <v>728</v>
      </c>
      <c r="C41" s="24">
        <v>2.3819444444444445E-2</v>
      </c>
      <c r="D41" s="25" t="s">
        <v>92</v>
      </c>
      <c r="E41" s="19" t="s">
        <v>33</v>
      </c>
      <c r="F41" s="25" t="s">
        <v>34</v>
      </c>
      <c r="G41" s="25" t="s">
        <v>35</v>
      </c>
      <c r="H41" s="25" t="s">
        <v>20</v>
      </c>
      <c r="I41" s="25">
        <v>269</v>
      </c>
      <c r="J41" s="25" t="s">
        <v>85</v>
      </c>
      <c r="K41" s="25">
        <v>32</v>
      </c>
    </row>
    <row r="42" spans="1:11" x14ac:dyDescent="0.25">
      <c r="A42" s="2">
        <v>35</v>
      </c>
      <c r="B42" s="2">
        <v>349</v>
      </c>
      <c r="C42" s="24">
        <v>2.3842592592592596E-2</v>
      </c>
      <c r="D42" s="25" t="s">
        <v>93</v>
      </c>
      <c r="E42" s="19" t="s">
        <v>67</v>
      </c>
      <c r="F42" s="25" t="s">
        <v>68</v>
      </c>
      <c r="G42" s="25" t="s">
        <v>68</v>
      </c>
      <c r="H42" s="25" t="s">
        <v>60</v>
      </c>
      <c r="I42" s="25">
        <v>268</v>
      </c>
      <c r="J42" s="25" t="s">
        <v>61</v>
      </c>
      <c r="K42" s="25">
        <v>33</v>
      </c>
    </row>
    <row r="43" spans="1:11" x14ac:dyDescent="0.25">
      <c r="A43" s="2">
        <v>36</v>
      </c>
      <c r="B43" s="2">
        <v>144</v>
      </c>
      <c r="C43" s="24">
        <v>2.388888888888889E-2</v>
      </c>
      <c r="D43" s="25" t="s">
        <v>94</v>
      </c>
      <c r="E43" s="19" t="s">
        <v>95</v>
      </c>
      <c r="F43" s="25" t="s">
        <v>96</v>
      </c>
      <c r="G43" s="25" t="s">
        <v>96</v>
      </c>
      <c r="H43" s="25" t="s">
        <v>48</v>
      </c>
      <c r="I43" s="25">
        <v>267</v>
      </c>
      <c r="J43" s="25" t="s">
        <v>26</v>
      </c>
      <c r="K43" s="25">
        <v>34</v>
      </c>
    </row>
    <row r="44" spans="1:11" x14ac:dyDescent="0.25">
      <c r="A44" s="2">
        <v>37</v>
      </c>
      <c r="B44" s="2">
        <v>699</v>
      </c>
      <c r="C44" s="24">
        <v>2.390046296296296E-2</v>
      </c>
      <c r="D44" s="25" t="s">
        <v>97</v>
      </c>
      <c r="E44" s="19" t="s">
        <v>55</v>
      </c>
      <c r="F44" s="25" t="s">
        <v>56</v>
      </c>
      <c r="G44" s="25" t="s">
        <v>56</v>
      </c>
      <c r="H44" s="25" t="s">
        <v>25</v>
      </c>
      <c r="I44" s="25" t="s">
        <v>56</v>
      </c>
      <c r="J44" s="25" t="s">
        <v>56</v>
      </c>
      <c r="K44" s="25" t="s">
        <v>56</v>
      </c>
    </row>
    <row r="45" spans="1:11" x14ac:dyDescent="0.25">
      <c r="A45" s="2">
        <v>38</v>
      </c>
      <c r="B45" s="2">
        <v>508</v>
      </c>
      <c r="C45" s="24">
        <v>2.3923611111111114E-2</v>
      </c>
      <c r="D45" s="25" t="s">
        <v>98</v>
      </c>
      <c r="E45" s="19" t="s">
        <v>28</v>
      </c>
      <c r="F45" s="25" t="s">
        <v>29</v>
      </c>
      <c r="G45" s="25" t="s">
        <v>30</v>
      </c>
      <c r="H45" s="25" t="s">
        <v>99</v>
      </c>
      <c r="I45" s="25">
        <v>200</v>
      </c>
      <c r="J45" s="25" t="s">
        <v>100</v>
      </c>
      <c r="K45" s="25">
        <v>35</v>
      </c>
    </row>
    <row r="46" spans="1:11" x14ac:dyDescent="0.25">
      <c r="A46" s="2">
        <v>39</v>
      </c>
      <c r="B46" s="2">
        <v>53</v>
      </c>
      <c r="C46" s="24">
        <v>2.4050925925925924E-2</v>
      </c>
      <c r="D46" s="25" t="s">
        <v>101</v>
      </c>
      <c r="E46" s="19" t="s">
        <v>39</v>
      </c>
      <c r="F46" s="25" t="s">
        <v>40</v>
      </c>
      <c r="G46" s="25" t="s">
        <v>40</v>
      </c>
      <c r="H46" s="25" t="s">
        <v>31</v>
      </c>
      <c r="I46" s="25">
        <v>266</v>
      </c>
      <c r="J46" s="25" t="s">
        <v>85</v>
      </c>
      <c r="K46" s="25">
        <v>36</v>
      </c>
    </row>
    <row r="47" spans="1:11" x14ac:dyDescent="0.25">
      <c r="A47" s="2">
        <v>40</v>
      </c>
      <c r="B47" s="2">
        <v>682</v>
      </c>
      <c r="C47" s="24">
        <v>2.4085648148148148E-2</v>
      </c>
      <c r="D47" s="25" t="s">
        <v>102</v>
      </c>
      <c r="E47" s="19" t="s">
        <v>103</v>
      </c>
      <c r="F47" s="25" t="s">
        <v>104</v>
      </c>
      <c r="G47" s="25" t="s">
        <v>105</v>
      </c>
      <c r="H47" s="25" t="s">
        <v>48</v>
      </c>
      <c r="I47" s="25">
        <v>265</v>
      </c>
      <c r="J47" s="25" t="s">
        <v>26</v>
      </c>
      <c r="K47" s="25">
        <v>37</v>
      </c>
    </row>
    <row r="48" spans="1:11" x14ac:dyDescent="0.25">
      <c r="A48" s="2">
        <v>41</v>
      </c>
      <c r="B48" s="2">
        <v>433</v>
      </c>
      <c r="C48" s="24">
        <v>2.4189814814814817E-2</v>
      </c>
      <c r="D48" s="25" t="s">
        <v>106</v>
      </c>
      <c r="E48" s="19" t="s">
        <v>23</v>
      </c>
      <c r="F48" s="25" t="s">
        <v>24</v>
      </c>
      <c r="G48" s="25" t="s">
        <v>24</v>
      </c>
      <c r="H48" s="25" t="s">
        <v>48</v>
      </c>
      <c r="I48" s="25">
        <v>264</v>
      </c>
      <c r="J48" s="25" t="s">
        <v>45</v>
      </c>
      <c r="K48" s="25">
        <v>38</v>
      </c>
    </row>
    <row r="49" spans="1:11" x14ac:dyDescent="0.25">
      <c r="A49" s="2">
        <v>42</v>
      </c>
      <c r="B49" s="2">
        <v>98</v>
      </c>
      <c r="C49" s="24">
        <v>2.4467592592592593E-2</v>
      </c>
      <c r="D49" s="25" t="s">
        <v>107</v>
      </c>
      <c r="E49" s="19" t="s">
        <v>108</v>
      </c>
      <c r="F49" s="25" t="s">
        <v>109</v>
      </c>
      <c r="G49" s="25" t="s">
        <v>109</v>
      </c>
      <c r="H49" s="25" t="s">
        <v>110</v>
      </c>
      <c r="I49" s="25">
        <v>199</v>
      </c>
      <c r="J49" s="25" t="s">
        <v>100</v>
      </c>
      <c r="K49" s="25">
        <v>39</v>
      </c>
    </row>
    <row r="50" spans="1:11" x14ac:dyDescent="0.25">
      <c r="A50" s="2">
        <v>43</v>
      </c>
      <c r="B50" s="2">
        <v>251</v>
      </c>
      <c r="C50" s="24">
        <v>2.461805555555556E-2</v>
      </c>
      <c r="D50" s="25" t="s">
        <v>111</v>
      </c>
      <c r="E50" s="19" t="s">
        <v>112</v>
      </c>
      <c r="F50" s="25" t="s">
        <v>113</v>
      </c>
      <c r="G50" s="25" t="s">
        <v>30</v>
      </c>
      <c r="H50" s="25" t="s">
        <v>60</v>
      </c>
      <c r="I50" s="25">
        <v>263</v>
      </c>
      <c r="J50" s="25" t="s">
        <v>61</v>
      </c>
      <c r="K50" s="25">
        <v>40</v>
      </c>
    </row>
    <row r="51" spans="1:11" x14ac:dyDescent="0.25">
      <c r="A51" s="2">
        <v>44</v>
      </c>
      <c r="B51" s="2">
        <v>128</v>
      </c>
      <c r="C51" s="24">
        <v>2.462962962962963E-2</v>
      </c>
      <c r="D51" s="25" t="s">
        <v>114</v>
      </c>
      <c r="E51" s="19" t="s">
        <v>95</v>
      </c>
      <c r="F51" s="25" t="s">
        <v>96</v>
      </c>
      <c r="G51" s="25" t="s">
        <v>96</v>
      </c>
      <c r="H51" s="25" t="s">
        <v>20</v>
      </c>
      <c r="I51" s="25">
        <v>262</v>
      </c>
      <c r="J51" s="25" t="s">
        <v>21</v>
      </c>
      <c r="K51" s="25">
        <v>41</v>
      </c>
    </row>
    <row r="52" spans="1:11" x14ac:dyDescent="0.25">
      <c r="A52" s="2">
        <v>45</v>
      </c>
      <c r="B52" s="2">
        <v>672</v>
      </c>
      <c r="C52" s="24">
        <v>2.4664351851851851E-2</v>
      </c>
      <c r="D52" s="25" t="s">
        <v>115</v>
      </c>
      <c r="E52" s="19" t="s">
        <v>103</v>
      </c>
      <c r="F52" s="25" t="s">
        <v>104</v>
      </c>
      <c r="G52" s="25" t="s">
        <v>105</v>
      </c>
      <c r="H52" s="25" t="s">
        <v>60</v>
      </c>
      <c r="I52" s="25">
        <v>261</v>
      </c>
      <c r="J52" s="25" t="s">
        <v>61</v>
      </c>
      <c r="K52" s="25">
        <v>42</v>
      </c>
    </row>
    <row r="53" spans="1:11" x14ac:dyDescent="0.25">
      <c r="A53" s="2">
        <v>46</v>
      </c>
      <c r="B53" s="2">
        <v>461</v>
      </c>
      <c r="C53" s="24">
        <v>2.4699074074074078E-2</v>
      </c>
      <c r="D53" s="25" t="s">
        <v>116</v>
      </c>
      <c r="E53" s="19" t="s">
        <v>23</v>
      </c>
      <c r="F53" s="25" t="s">
        <v>24</v>
      </c>
      <c r="G53" s="25" t="s">
        <v>24</v>
      </c>
      <c r="H53" s="25" t="s">
        <v>25</v>
      </c>
      <c r="I53" s="25">
        <v>260</v>
      </c>
      <c r="J53" s="25" t="s">
        <v>85</v>
      </c>
      <c r="K53" s="25">
        <v>43</v>
      </c>
    </row>
    <row r="54" spans="1:11" x14ac:dyDescent="0.25">
      <c r="A54" s="2">
        <v>47</v>
      </c>
      <c r="B54" s="2">
        <v>524</v>
      </c>
      <c r="C54" s="24">
        <v>2.4756944444444443E-2</v>
      </c>
      <c r="D54" s="25" t="s">
        <v>117</v>
      </c>
      <c r="E54" s="19" t="s">
        <v>28</v>
      </c>
      <c r="F54" s="25" t="s">
        <v>29</v>
      </c>
      <c r="G54" s="25" t="s">
        <v>30</v>
      </c>
      <c r="H54" s="25" t="s">
        <v>60</v>
      </c>
      <c r="I54" s="25">
        <v>259</v>
      </c>
      <c r="J54" s="25" t="s">
        <v>90</v>
      </c>
      <c r="K54" s="25">
        <v>44</v>
      </c>
    </row>
    <row r="55" spans="1:11" x14ac:dyDescent="0.25">
      <c r="A55" s="2">
        <v>48</v>
      </c>
      <c r="B55" s="2">
        <v>147</v>
      </c>
      <c r="C55" s="24">
        <v>2.4861111111111108E-2</v>
      </c>
      <c r="D55" s="25" t="s">
        <v>118</v>
      </c>
      <c r="E55" s="19" t="s">
        <v>95</v>
      </c>
      <c r="F55" s="25" t="s">
        <v>96</v>
      </c>
      <c r="G55" s="25" t="s">
        <v>96</v>
      </c>
      <c r="H55" s="25" t="s">
        <v>119</v>
      </c>
      <c r="I55" s="25">
        <v>198</v>
      </c>
      <c r="J55" s="25" t="s">
        <v>120</v>
      </c>
      <c r="K55" s="25">
        <v>45</v>
      </c>
    </row>
    <row r="56" spans="1:11" x14ac:dyDescent="0.25">
      <c r="A56" s="2">
        <v>49</v>
      </c>
      <c r="B56" s="2">
        <v>27</v>
      </c>
      <c r="C56" s="24">
        <v>2.5034722222222222E-2</v>
      </c>
      <c r="D56" s="25" t="s">
        <v>121</v>
      </c>
      <c r="E56" s="19" t="s">
        <v>39</v>
      </c>
      <c r="F56" s="25" t="s">
        <v>40</v>
      </c>
      <c r="G56" s="25" t="s">
        <v>40</v>
      </c>
      <c r="H56" s="25" t="s">
        <v>48</v>
      </c>
      <c r="I56" s="25">
        <v>258</v>
      </c>
      <c r="J56" s="25" t="s">
        <v>65</v>
      </c>
      <c r="K56" s="25">
        <v>46</v>
      </c>
    </row>
    <row r="57" spans="1:11" x14ac:dyDescent="0.25">
      <c r="A57" s="2">
        <v>50</v>
      </c>
      <c r="B57" s="2">
        <v>273</v>
      </c>
      <c r="C57" s="24">
        <v>2.5057870370370373E-2</v>
      </c>
      <c r="D57" s="25" t="s">
        <v>122</v>
      </c>
      <c r="E57" s="19" t="s">
        <v>123</v>
      </c>
      <c r="F57" s="25" t="s">
        <v>124</v>
      </c>
      <c r="G57" s="25" t="s">
        <v>105</v>
      </c>
      <c r="H57" s="25" t="s">
        <v>60</v>
      </c>
      <c r="I57" s="25">
        <v>257</v>
      </c>
      <c r="J57" s="25" t="s">
        <v>90</v>
      </c>
      <c r="K57" s="25">
        <v>47</v>
      </c>
    </row>
    <row r="58" spans="1:11" x14ac:dyDescent="0.25">
      <c r="A58" s="2">
        <v>51</v>
      </c>
      <c r="B58" s="2">
        <v>639</v>
      </c>
      <c r="C58" s="24">
        <v>2.5057870370370373E-2</v>
      </c>
      <c r="D58" s="25" t="s">
        <v>125</v>
      </c>
      <c r="E58" s="19" t="s">
        <v>75</v>
      </c>
      <c r="F58" s="25" t="s">
        <v>76</v>
      </c>
      <c r="G58" s="25" t="s">
        <v>77</v>
      </c>
      <c r="H58" s="25" t="s">
        <v>126</v>
      </c>
      <c r="I58" s="25">
        <v>256</v>
      </c>
      <c r="J58" s="25" t="s">
        <v>127</v>
      </c>
      <c r="K58" s="25">
        <v>48</v>
      </c>
    </row>
    <row r="59" spans="1:11" x14ac:dyDescent="0.25">
      <c r="A59" s="2">
        <v>52</v>
      </c>
      <c r="B59" s="2">
        <v>34</v>
      </c>
      <c r="C59" s="24">
        <v>2.5092592592592593E-2</v>
      </c>
      <c r="D59" s="25" t="s">
        <v>128</v>
      </c>
      <c r="E59" s="19" t="s">
        <v>39</v>
      </c>
      <c r="F59" s="25" t="s">
        <v>40</v>
      </c>
      <c r="G59" s="25" t="s">
        <v>40</v>
      </c>
      <c r="H59" s="25" t="s">
        <v>126</v>
      </c>
      <c r="I59" s="25">
        <v>255</v>
      </c>
      <c r="J59" s="25" t="s">
        <v>127</v>
      </c>
      <c r="K59" s="25">
        <v>49</v>
      </c>
    </row>
    <row r="60" spans="1:11" x14ac:dyDescent="0.25">
      <c r="A60" s="2">
        <v>53</v>
      </c>
      <c r="B60" s="2">
        <v>516</v>
      </c>
      <c r="C60" s="24">
        <v>2.5185185185185185E-2</v>
      </c>
      <c r="D60" s="25" t="s">
        <v>129</v>
      </c>
      <c r="E60" s="19" t="s">
        <v>28</v>
      </c>
      <c r="F60" s="25" t="s">
        <v>29</v>
      </c>
      <c r="G60" s="25" t="s">
        <v>30</v>
      </c>
      <c r="H60" s="25" t="s">
        <v>31</v>
      </c>
      <c r="I60" s="25">
        <v>254</v>
      </c>
      <c r="J60" s="25" t="s">
        <v>130</v>
      </c>
      <c r="K60" s="25">
        <v>50</v>
      </c>
    </row>
    <row r="61" spans="1:11" x14ac:dyDescent="0.25">
      <c r="A61" s="2">
        <v>54</v>
      </c>
      <c r="B61" s="2">
        <v>513</v>
      </c>
      <c r="C61" s="24">
        <v>2.5231481481481483E-2</v>
      </c>
      <c r="D61" s="25" t="s">
        <v>131</v>
      </c>
      <c r="E61" s="19" t="s">
        <v>28</v>
      </c>
      <c r="F61" s="25" t="s">
        <v>29</v>
      </c>
      <c r="G61" s="25" t="s">
        <v>30</v>
      </c>
      <c r="H61" s="25" t="s">
        <v>20</v>
      </c>
      <c r="I61" s="25">
        <v>253</v>
      </c>
      <c r="J61" s="25" t="s">
        <v>132</v>
      </c>
      <c r="K61" s="25">
        <v>51</v>
      </c>
    </row>
    <row r="62" spans="1:11" x14ac:dyDescent="0.25">
      <c r="A62" s="2">
        <v>55</v>
      </c>
      <c r="B62" s="2">
        <v>498</v>
      </c>
      <c r="C62" s="24">
        <v>2.5243055555555557E-2</v>
      </c>
      <c r="D62" s="25" t="s">
        <v>133</v>
      </c>
      <c r="E62" s="19" t="s">
        <v>28</v>
      </c>
      <c r="F62" s="25" t="s">
        <v>29</v>
      </c>
      <c r="G62" s="25" t="s">
        <v>30</v>
      </c>
      <c r="H62" s="25" t="s">
        <v>20</v>
      </c>
      <c r="I62" s="25">
        <v>252</v>
      </c>
      <c r="J62" s="25" t="s">
        <v>134</v>
      </c>
      <c r="K62" s="25">
        <v>52</v>
      </c>
    </row>
    <row r="63" spans="1:11" x14ac:dyDescent="0.25">
      <c r="A63" s="2">
        <v>56</v>
      </c>
      <c r="B63" s="2">
        <v>269</v>
      </c>
      <c r="C63" s="24">
        <v>2.5266203703703704E-2</v>
      </c>
      <c r="D63" s="25" t="s">
        <v>135</v>
      </c>
      <c r="E63" s="19" t="s">
        <v>123</v>
      </c>
      <c r="F63" s="25" t="s">
        <v>124</v>
      </c>
      <c r="G63" s="25" t="s">
        <v>105</v>
      </c>
      <c r="H63" s="25" t="s">
        <v>136</v>
      </c>
      <c r="I63" s="25">
        <v>251</v>
      </c>
      <c r="J63" s="25" t="s">
        <v>137</v>
      </c>
      <c r="K63" s="25">
        <v>53</v>
      </c>
    </row>
    <row r="64" spans="1:11" x14ac:dyDescent="0.25">
      <c r="A64" s="2">
        <v>57</v>
      </c>
      <c r="B64" s="2">
        <v>808</v>
      </c>
      <c r="C64" s="24">
        <v>2.5358796296296296E-2</v>
      </c>
      <c r="D64" s="25" t="s">
        <v>138</v>
      </c>
      <c r="E64" s="19" t="s">
        <v>95</v>
      </c>
      <c r="F64" s="25" t="s">
        <v>96</v>
      </c>
      <c r="G64" s="25" t="s">
        <v>96</v>
      </c>
      <c r="H64" s="25" t="s">
        <v>48</v>
      </c>
      <c r="I64" s="25">
        <v>250</v>
      </c>
      <c r="J64" s="25" t="s">
        <v>65</v>
      </c>
      <c r="K64" s="25">
        <v>54</v>
      </c>
    </row>
    <row r="65" spans="1:11" x14ac:dyDescent="0.25">
      <c r="A65" s="2">
        <v>58</v>
      </c>
      <c r="B65" s="2">
        <v>95</v>
      </c>
      <c r="C65" s="24">
        <v>2.5416666666666667E-2</v>
      </c>
      <c r="D65" s="25" t="s">
        <v>139</v>
      </c>
      <c r="E65" s="19" t="s">
        <v>108</v>
      </c>
      <c r="F65" s="25" t="s">
        <v>109</v>
      </c>
      <c r="G65" s="25" t="s">
        <v>109</v>
      </c>
      <c r="H65" s="25" t="s">
        <v>48</v>
      </c>
      <c r="I65" s="25">
        <v>249</v>
      </c>
      <c r="J65" s="25" t="s">
        <v>26</v>
      </c>
      <c r="K65" s="25">
        <v>55</v>
      </c>
    </row>
    <row r="66" spans="1:11" x14ac:dyDescent="0.25">
      <c r="A66" s="2">
        <v>59</v>
      </c>
      <c r="B66" s="2">
        <v>219</v>
      </c>
      <c r="C66" s="24">
        <v>2.5497685185185189E-2</v>
      </c>
      <c r="D66" s="25" t="s">
        <v>140</v>
      </c>
      <c r="E66" s="19" t="s">
        <v>33</v>
      </c>
      <c r="F66" s="25" t="s">
        <v>34</v>
      </c>
      <c r="G66" s="25" t="s">
        <v>35</v>
      </c>
      <c r="H66" s="25" t="s">
        <v>141</v>
      </c>
      <c r="I66" s="25">
        <v>197</v>
      </c>
      <c r="J66" s="25" t="s">
        <v>142</v>
      </c>
      <c r="K66" s="25">
        <v>56</v>
      </c>
    </row>
    <row r="67" spans="1:11" x14ac:dyDescent="0.25">
      <c r="A67" s="2">
        <v>60</v>
      </c>
      <c r="B67" s="2">
        <v>80</v>
      </c>
      <c r="C67" s="24">
        <v>2.5532407407407406E-2</v>
      </c>
      <c r="D67" s="25" t="s">
        <v>143</v>
      </c>
      <c r="E67" s="19" t="s">
        <v>39</v>
      </c>
      <c r="F67" s="25" t="s">
        <v>40</v>
      </c>
      <c r="G67" s="25" t="s">
        <v>40</v>
      </c>
      <c r="H67" s="25" t="s">
        <v>48</v>
      </c>
      <c r="I67" s="25">
        <v>248</v>
      </c>
      <c r="J67" s="25" t="s">
        <v>83</v>
      </c>
      <c r="K67" s="25">
        <v>57</v>
      </c>
    </row>
    <row r="68" spans="1:11" x14ac:dyDescent="0.25">
      <c r="A68" s="2">
        <v>61</v>
      </c>
      <c r="B68" s="2">
        <v>391</v>
      </c>
      <c r="C68" s="24">
        <v>2.56712962962963E-2</v>
      </c>
      <c r="D68" s="25" t="s">
        <v>144</v>
      </c>
      <c r="E68" s="19" t="s">
        <v>58</v>
      </c>
      <c r="F68" s="25" t="s">
        <v>59</v>
      </c>
      <c r="G68" s="25" t="s">
        <v>59</v>
      </c>
      <c r="H68" s="25" t="s">
        <v>60</v>
      </c>
      <c r="I68" s="25">
        <v>247</v>
      </c>
      <c r="J68" s="25" t="s">
        <v>90</v>
      </c>
      <c r="K68" s="25">
        <v>58</v>
      </c>
    </row>
    <row r="69" spans="1:11" x14ac:dyDescent="0.25">
      <c r="A69" s="2">
        <v>62</v>
      </c>
      <c r="B69" s="2">
        <v>583</v>
      </c>
      <c r="C69" s="24">
        <v>2.5706018518518517E-2</v>
      </c>
      <c r="D69" s="25" t="s">
        <v>145</v>
      </c>
      <c r="E69" s="19" t="s">
        <v>51</v>
      </c>
      <c r="F69" s="25" t="s">
        <v>52</v>
      </c>
      <c r="G69" s="25" t="s">
        <v>52</v>
      </c>
      <c r="H69" s="25" t="s">
        <v>25</v>
      </c>
      <c r="I69" s="25">
        <v>246</v>
      </c>
      <c r="J69" s="25" t="s">
        <v>37</v>
      </c>
      <c r="K69" s="25">
        <v>59</v>
      </c>
    </row>
    <row r="70" spans="1:11" x14ac:dyDescent="0.25">
      <c r="A70" s="2">
        <v>63</v>
      </c>
      <c r="B70" s="2">
        <v>491</v>
      </c>
      <c r="C70" s="24">
        <v>2.5717592592592594E-2</v>
      </c>
      <c r="D70" s="25" t="s">
        <v>146</v>
      </c>
      <c r="E70" s="19" t="s">
        <v>28</v>
      </c>
      <c r="F70" s="25" t="s">
        <v>29</v>
      </c>
      <c r="G70" s="25" t="s">
        <v>30</v>
      </c>
      <c r="H70" s="25" t="s">
        <v>99</v>
      </c>
      <c r="I70" s="25">
        <v>196</v>
      </c>
      <c r="J70" s="25" t="s">
        <v>147</v>
      </c>
      <c r="K70" s="25">
        <v>60</v>
      </c>
    </row>
    <row r="71" spans="1:11" x14ac:dyDescent="0.25">
      <c r="A71" s="2">
        <v>64</v>
      </c>
      <c r="B71" s="2">
        <v>125</v>
      </c>
      <c r="C71" s="24">
        <v>2.5833333333333333E-2</v>
      </c>
      <c r="D71" s="25" t="s">
        <v>148</v>
      </c>
      <c r="E71" s="19" t="s">
        <v>149</v>
      </c>
      <c r="F71" s="25" t="s">
        <v>150</v>
      </c>
      <c r="G71" s="25" t="s">
        <v>35</v>
      </c>
      <c r="H71" s="25" t="s">
        <v>126</v>
      </c>
      <c r="I71" s="25">
        <v>245</v>
      </c>
      <c r="J71" s="25" t="s">
        <v>127</v>
      </c>
      <c r="K71" s="25">
        <v>61</v>
      </c>
    </row>
    <row r="72" spans="1:11" x14ac:dyDescent="0.25">
      <c r="A72" s="2">
        <v>65</v>
      </c>
      <c r="B72" s="2">
        <v>279</v>
      </c>
      <c r="C72" s="24">
        <v>2.5925925925925925E-2</v>
      </c>
      <c r="D72" s="25" t="s">
        <v>151</v>
      </c>
      <c r="E72" s="19" t="s">
        <v>123</v>
      </c>
      <c r="F72" s="25" t="s">
        <v>124</v>
      </c>
      <c r="G72" s="25" t="s">
        <v>105</v>
      </c>
      <c r="H72" s="25" t="s">
        <v>48</v>
      </c>
      <c r="I72" s="25">
        <v>244</v>
      </c>
      <c r="J72" s="25" t="s">
        <v>65</v>
      </c>
      <c r="K72" s="25">
        <v>62</v>
      </c>
    </row>
    <row r="73" spans="1:11" x14ac:dyDescent="0.25">
      <c r="A73" s="2">
        <v>66</v>
      </c>
      <c r="B73" s="2">
        <v>574</v>
      </c>
      <c r="C73" s="24">
        <v>2.5925925925925925E-2</v>
      </c>
      <c r="D73" s="25" t="s">
        <v>152</v>
      </c>
      <c r="E73" s="19" t="s">
        <v>51</v>
      </c>
      <c r="F73" s="25" t="s">
        <v>52</v>
      </c>
      <c r="G73" s="25" t="s">
        <v>52</v>
      </c>
      <c r="H73" s="25" t="s">
        <v>141</v>
      </c>
      <c r="I73" s="25">
        <v>195</v>
      </c>
      <c r="J73" s="25" t="s">
        <v>142</v>
      </c>
      <c r="K73" s="25">
        <v>63</v>
      </c>
    </row>
    <row r="74" spans="1:11" x14ac:dyDescent="0.25">
      <c r="A74" s="2">
        <v>67</v>
      </c>
      <c r="B74" s="2">
        <v>135</v>
      </c>
      <c r="C74" s="24">
        <v>2.6006944444444447E-2</v>
      </c>
      <c r="D74" s="25" t="s">
        <v>153</v>
      </c>
      <c r="E74" s="19" t="s">
        <v>95</v>
      </c>
      <c r="F74" s="25" t="s">
        <v>96</v>
      </c>
      <c r="G74" s="25" t="s">
        <v>96</v>
      </c>
      <c r="H74" s="25" t="s">
        <v>136</v>
      </c>
      <c r="I74" s="25">
        <v>243</v>
      </c>
      <c r="J74" s="25" t="s">
        <v>61</v>
      </c>
      <c r="K74" s="25">
        <v>64</v>
      </c>
    </row>
    <row r="75" spans="1:11" x14ac:dyDescent="0.25">
      <c r="A75" s="2">
        <v>68</v>
      </c>
      <c r="B75" s="2">
        <v>218</v>
      </c>
      <c r="C75" s="24">
        <v>2.6041666666666668E-2</v>
      </c>
      <c r="D75" s="25" t="s">
        <v>154</v>
      </c>
      <c r="E75" s="19" t="s">
        <v>33</v>
      </c>
      <c r="F75" s="25" t="s">
        <v>34</v>
      </c>
      <c r="G75" s="25" t="s">
        <v>35</v>
      </c>
      <c r="H75" s="25" t="s">
        <v>141</v>
      </c>
      <c r="I75" s="25">
        <v>194</v>
      </c>
      <c r="J75" s="25" t="s">
        <v>155</v>
      </c>
      <c r="K75" s="25">
        <v>65</v>
      </c>
    </row>
    <row r="76" spans="1:11" x14ac:dyDescent="0.25">
      <c r="A76" s="2">
        <v>69</v>
      </c>
      <c r="B76" s="2">
        <v>93</v>
      </c>
      <c r="C76" s="24">
        <v>2.6111111111111113E-2</v>
      </c>
      <c r="D76" s="25" t="s">
        <v>156</v>
      </c>
      <c r="E76" s="19" t="s">
        <v>108</v>
      </c>
      <c r="F76" s="25" t="s">
        <v>109</v>
      </c>
      <c r="G76" s="25" t="s">
        <v>109</v>
      </c>
      <c r="H76" s="25" t="s">
        <v>141</v>
      </c>
      <c r="I76" s="25">
        <v>193</v>
      </c>
      <c r="J76" s="25" t="s">
        <v>142</v>
      </c>
      <c r="K76" s="25">
        <v>66</v>
      </c>
    </row>
    <row r="77" spans="1:11" x14ac:dyDescent="0.25">
      <c r="A77" s="2">
        <v>70</v>
      </c>
      <c r="B77" s="2">
        <v>73</v>
      </c>
      <c r="C77" s="24">
        <v>2.6388888888888889E-2</v>
      </c>
      <c r="D77" s="25" t="s">
        <v>157</v>
      </c>
      <c r="E77" s="19" t="s">
        <v>39</v>
      </c>
      <c r="F77" s="25" t="s">
        <v>40</v>
      </c>
      <c r="G77" s="25" t="s">
        <v>40</v>
      </c>
      <c r="H77" s="25" t="s">
        <v>60</v>
      </c>
      <c r="I77" s="25">
        <v>242</v>
      </c>
      <c r="J77" s="25" t="s">
        <v>61</v>
      </c>
      <c r="K77" s="25">
        <v>67</v>
      </c>
    </row>
    <row r="78" spans="1:11" x14ac:dyDescent="0.25">
      <c r="A78" s="2">
        <v>71</v>
      </c>
      <c r="B78" s="2">
        <v>347</v>
      </c>
      <c r="C78" s="24">
        <v>2.6493055555555558E-2</v>
      </c>
      <c r="D78" s="25" t="s">
        <v>158</v>
      </c>
      <c r="E78" s="19" t="s">
        <v>67</v>
      </c>
      <c r="F78" s="25" t="s">
        <v>68</v>
      </c>
      <c r="G78" s="25" t="s">
        <v>68</v>
      </c>
      <c r="H78" s="25" t="s">
        <v>110</v>
      </c>
      <c r="I78" s="25">
        <v>192</v>
      </c>
      <c r="J78" s="25" t="s">
        <v>100</v>
      </c>
      <c r="K78" s="25">
        <v>68</v>
      </c>
    </row>
    <row r="79" spans="1:11" x14ac:dyDescent="0.25">
      <c r="A79" s="2">
        <v>72</v>
      </c>
      <c r="B79" s="2">
        <v>651</v>
      </c>
      <c r="C79" s="24">
        <v>2.6562499999999999E-2</v>
      </c>
      <c r="D79" s="25" t="s">
        <v>159</v>
      </c>
      <c r="E79" s="19" t="s">
        <v>75</v>
      </c>
      <c r="F79" s="25" t="s">
        <v>76</v>
      </c>
      <c r="G79" s="25" t="s">
        <v>77</v>
      </c>
      <c r="H79" s="25" t="s">
        <v>136</v>
      </c>
      <c r="I79" s="25">
        <v>241</v>
      </c>
      <c r="J79" s="25" t="s">
        <v>61</v>
      </c>
      <c r="K79" s="25">
        <v>69</v>
      </c>
    </row>
    <row r="80" spans="1:11" x14ac:dyDescent="0.25">
      <c r="A80" s="2">
        <v>73</v>
      </c>
      <c r="B80" s="2">
        <v>496</v>
      </c>
      <c r="C80" s="24">
        <v>2.6585648148148146E-2</v>
      </c>
      <c r="D80" s="25" t="s">
        <v>160</v>
      </c>
      <c r="E80" s="19" t="s">
        <v>28</v>
      </c>
      <c r="F80" s="25" t="s">
        <v>29</v>
      </c>
      <c r="G80" s="25" t="s">
        <v>30</v>
      </c>
      <c r="H80" s="25" t="s">
        <v>136</v>
      </c>
      <c r="I80" s="25">
        <v>240</v>
      </c>
      <c r="J80" s="25" t="s">
        <v>137</v>
      </c>
      <c r="K80" s="25">
        <v>70</v>
      </c>
    </row>
    <row r="81" spans="1:11" x14ac:dyDescent="0.25">
      <c r="A81" s="2">
        <v>74</v>
      </c>
      <c r="B81" s="2">
        <v>566</v>
      </c>
      <c r="C81" s="24">
        <v>2.6620370370370374E-2</v>
      </c>
      <c r="D81" s="25" t="s">
        <v>161</v>
      </c>
      <c r="E81" s="19" t="s">
        <v>51</v>
      </c>
      <c r="F81" s="25" t="s">
        <v>52</v>
      </c>
      <c r="G81" s="25" t="s">
        <v>52</v>
      </c>
      <c r="H81" s="25" t="s">
        <v>31</v>
      </c>
      <c r="I81" s="25">
        <v>239</v>
      </c>
      <c r="J81" s="25" t="s">
        <v>45</v>
      </c>
      <c r="K81" s="25">
        <v>71</v>
      </c>
    </row>
    <row r="82" spans="1:11" x14ac:dyDescent="0.25">
      <c r="A82" s="2">
        <v>75</v>
      </c>
      <c r="B82" s="2">
        <v>142</v>
      </c>
      <c r="C82" s="24">
        <v>2.6643518518518521E-2</v>
      </c>
      <c r="D82" s="25" t="s">
        <v>162</v>
      </c>
      <c r="E82" s="19" t="s">
        <v>95</v>
      </c>
      <c r="F82" s="25" t="s">
        <v>96</v>
      </c>
      <c r="G82" s="25" t="s">
        <v>96</v>
      </c>
      <c r="H82" s="25" t="s">
        <v>126</v>
      </c>
      <c r="I82" s="25">
        <v>238</v>
      </c>
      <c r="J82" s="25" t="s">
        <v>127</v>
      </c>
      <c r="K82" s="25">
        <v>72</v>
      </c>
    </row>
    <row r="83" spans="1:11" x14ac:dyDescent="0.25">
      <c r="A83" s="2">
        <v>76</v>
      </c>
      <c r="B83" s="2">
        <v>787</v>
      </c>
      <c r="C83" s="24">
        <v>2.6666666666666668E-2</v>
      </c>
      <c r="D83" s="25" t="s">
        <v>163</v>
      </c>
      <c r="E83" s="19" t="s">
        <v>23</v>
      </c>
      <c r="F83" s="25" t="s">
        <v>24</v>
      </c>
      <c r="G83" s="25" t="s">
        <v>24</v>
      </c>
      <c r="H83" s="25" t="s">
        <v>48</v>
      </c>
      <c r="I83" s="25">
        <v>237</v>
      </c>
      <c r="J83" s="25" t="s">
        <v>87</v>
      </c>
      <c r="K83" s="25">
        <v>73</v>
      </c>
    </row>
    <row r="84" spans="1:11" x14ac:dyDescent="0.25">
      <c r="A84" s="2">
        <v>77</v>
      </c>
      <c r="B84" s="2">
        <v>647</v>
      </c>
      <c r="C84" s="24">
        <v>2.6701388888888889E-2</v>
      </c>
      <c r="D84" s="25" t="s">
        <v>164</v>
      </c>
      <c r="E84" s="19" t="s">
        <v>75</v>
      </c>
      <c r="F84" s="25" t="s">
        <v>76</v>
      </c>
      <c r="G84" s="25" t="s">
        <v>77</v>
      </c>
      <c r="H84" s="25" t="s">
        <v>141</v>
      </c>
      <c r="I84" s="25">
        <v>191</v>
      </c>
      <c r="J84" s="25" t="s">
        <v>142</v>
      </c>
      <c r="K84" s="25">
        <v>74</v>
      </c>
    </row>
    <row r="85" spans="1:11" x14ac:dyDescent="0.25">
      <c r="A85" s="2">
        <v>78</v>
      </c>
      <c r="B85" s="2">
        <v>133</v>
      </c>
      <c r="C85" s="24">
        <v>2.6759259259259257E-2</v>
      </c>
      <c r="D85" s="25" t="s">
        <v>165</v>
      </c>
      <c r="E85" s="19" t="s">
        <v>95</v>
      </c>
      <c r="F85" s="25" t="s">
        <v>96</v>
      </c>
      <c r="G85" s="25" t="s">
        <v>96</v>
      </c>
      <c r="H85" s="25" t="s">
        <v>31</v>
      </c>
      <c r="I85" s="25">
        <v>236</v>
      </c>
      <c r="J85" s="25" t="s">
        <v>37</v>
      </c>
      <c r="K85" s="25">
        <v>75</v>
      </c>
    </row>
    <row r="86" spans="1:11" x14ac:dyDescent="0.25">
      <c r="A86" s="2">
        <v>79</v>
      </c>
      <c r="B86" s="2">
        <v>702</v>
      </c>
      <c r="C86" s="24">
        <v>2.6770833333333331E-2</v>
      </c>
      <c r="D86" s="25" t="s">
        <v>166</v>
      </c>
      <c r="E86" s="19" t="s">
        <v>51</v>
      </c>
      <c r="F86" s="25" t="s">
        <v>52</v>
      </c>
      <c r="G86" s="25" t="s">
        <v>52</v>
      </c>
      <c r="H86" s="25" t="s">
        <v>167</v>
      </c>
      <c r="I86" s="25">
        <v>190</v>
      </c>
      <c r="J86" s="25" t="s">
        <v>155</v>
      </c>
      <c r="K86" s="25">
        <v>76</v>
      </c>
    </row>
    <row r="87" spans="1:11" x14ac:dyDescent="0.25">
      <c r="A87" s="2">
        <v>80</v>
      </c>
      <c r="B87" s="2">
        <v>825</v>
      </c>
      <c r="C87" s="24">
        <v>2.6782407407407408E-2</v>
      </c>
      <c r="D87" s="25" t="s">
        <v>168</v>
      </c>
      <c r="E87" s="19" t="s">
        <v>51</v>
      </c>
      <c r="F87" s="25" t="s">
        <v>52</v>
      </c>
      <c r="G87" s="25" t="s">
        <v>52</v>
      </c>
      <c r="H87" s="25" t="s">
        <v>99</v>
      </c>
      <c r="I87" s="25">
        <v>189</v>
      </c>
      <c r="J87" s="25" t="s">
        <v>100</v>
      </c>
      <c r="K87" s="25">
        <v>77</v>
      </c>
    </row>
    <row r="88" spans="1:11" x14ac:dyDescent="0.25">
      <c r="A88" s="2">
        <v>81</v>
      </c>
      <c r="B88" s="2">
        <v>506</v>
      </c>
      <c r="C88" s="24">
        <v>2.6793981481481485E-2</v>
      </c>
      <c r="D88" s="25" t="s">
        <v>169</v>
      </c>
      <c r="E88" s="19" t="s">
        <v>28</v>
      </c>
      <c r="F88" s="25" t="s">
        <v>29</v>
      </c>
      <c r="G88" s="25" t="s">
        <v>30</v>
      </c>
      <c r="H88" s="25" t="s">
        <v>170</v>
      </c>
      <c r="I88" s="25">
        <v>188</v>
      </c>
      <c r="J88" s="25" t="s">
        <v>171</v>
      </c>
      <c r="K88" s="25">
        <v>78</v>
      </c>
    </row>
    <row r="89" spans="1:11" x14ac:dyDescent="0.25">
      <c r="A89" s="2">
        <v>82</v>
      </c>
      <c r="B89" s="2">
        <v>176</v>
      </c>
      <c r="C89" s="24">
        <v>2.6921296296296294E-2</v>
      </c>
      <c r="D89" s="25" t="s">
        <v>172</v>
      </c>
      <c r="E89" s="19" t="s">
        <v>173</v>
      </c>
      <c r="F89" s="25" t="s">
        <v>174</v>
      </c>
      <c r="G89" s="25" t="s">
        <v>174</v>
      </c>
      <c r="H89" s="25" t="s">
        <v>60</v>
      </c>
      <c r="I89" s="25">
        <v>235</v>
      </c>
      <c r="J89" s="25" t="s">
        <v>61</v>
      </c>
      <c r="K89" s="25">
        <v>79</v>
      </c>
    </row>
    <row r="90" spans="1:11" x14ac:dyDescent="0.25">
      <c r="A90" s="2">
        <v>83</v>
      </c>
      <c r="B90" s="2">
        <v>374</v>
      </c>
      <c r="C90" s="24">
        <v>2.6944444444444441E-2</v>
      </c>
      <c r="D90" s="25" t="s">
        <v>175</v>
      </c>
      <c r="E90" s="19" t="s">
        <v>80</v>
      </c>
      <c r="F90" s="25" t="s">
        <v>81</v>
      </c>
      <c r="G90" s="25" t="s">
        <v>81</v>
      </c>
      <c r="H90" s="25" t="s">
        <v>99</v>
      </c>
      <c r="I90" s="25">
        <v>187</v>
      </c>
      <c r="J90" s="25" t="s">
        <v>100</v>
      </c>
      <c r="K90" s="25">
        <v>80</v>
      </c>
    </row>
    <row r="91" spans="1:11" x14ac:dyDescent="0.25">
      <c r="A91" s="2">
        <v>84</v>
      </c>
      <c r="B91" s="2">
        <v>70</v>
      </c>
      <c r="C91" s="24">
        <v>2.6967592592592595E-2</v>
      </c>
      <c r="D91" s="25" t="s">
        <v>176</v>
      </c>
      <c r="E91" s="19" t="s">
        <v>39</v>
      </c>
      <c r="F91" s="25" t="s">
        <v>40</v>
      </c>
      <c r="G91" s="25" t="s">
        <v>40</v>
      </c>
      <c r="H91" s="25" t="s">
        <v>110</v>
      </c>
      <c r="I91" s="25">
        <v>186</v>
      </c>
      <c r="J91" s="25" t="s">
        <v>100</v>
      </c>
      <c r="K91" s="25">
        <v>81</v>
      </c>
    </row>
    <row r="92" spans="1:11" x14ac:dyDescent="0.25">
      <c r="A92" s="2">
        <v>85</v>
      </c>
      <c r="B92" s="2">
        <v>446</v>
      </c>
      <c r="C92" s="24">
        <v>2.6990740740740742E-2</v>
      </c>
      <c r="D92" s="25" t="s">
        <v>177</v>
      </c>
      <c r="E92" s="19" t="s">
        <v>23</v>
      </c>
      <c r="F92" s="25" t="s">
        <v>24</v>
      </c>
      <c r="G92" s="25" t="s">
        <v>24</v>
      </c>
      <c r="H92" s="25" t="s">
        <v>20</v>
      </c>
      <c r="I92" s="25">
        <v>234</v>
      </c>
      <c r="J92" s="25" t="s">
        <v>130</v>
      </c>
      <c r="K92" s="25">
        <v>82</v>
      </c>
    </row>
    <row r="93" spans="1:11" x14ac:dyDescent="0.25">
      <c r="A93" s="2">
        <v>86</v>
      </c>
      <c r="B93" s="2">
        <v>826</v>
      </c>
      <c r="C93" s="24">
        <v>2.7037037037037037E-2</v>
      </c>
      <c r="D93" s="25" t="s">
        <v>178</v>
      </c>
      <c r="E93" s="19" t="s">
        <v>39</v>
      </c>
      <c r="F93" s="25" t="s">
        <v>40</v>
      </c>
      <c r="G93" s="25" t="s">
        <v>40</v>
      </c>
      <c r="H93" s="25" t="s">
        <v>99</v>
      </c>
      <c r="I93" s="25">
        <v>185</v>
      </c>
      <c r="J93" s="25" t="s">
        <v>147</v>
      </c>
      <c r="K93" s="25">
        <v>83</v>
      </c>
    </row>
    <row r="94" spans="1:11" x14ac:dyDescent="0.25">
      <c r="A94" s="2">
        <v>87</v>
      </c>
      <c r="B94" s="2">
        <v>536</v>
      </c>
      <c r="C94" s="24">
        <v>2.7037037037037037E-2</v>
      </c>
      <c r="D94" s="25" t="s">
        <v>179</v>
      </c>
      <c r="E94" s="19" t="s">
        <v>51</v>
      </c>
      <c r="F94" s="25" t="s">
        <v>52</v>
      </c>
      <c r="G94" s="25" t="s">
        <v>52</v>
      </c>
      <c r="H94" s="25" t="s">
        <v>99</v>
      </c>
      <c r="I94" s="25">
        <v>184</v>
      </c>
      <c r="J94" s="25" t="s">
        <v>147</v>
      </c>
      <c r="K94" s="25">
        <v>84</v>
      </c>
    </row>
    <row r="95" spans="1:11" x14ac:dyDescent="0.25">
      <c r="A95" s="2">
        <v>88</v>
      </c>
      <c r="B95" s="2">
        <v>29</v>
      </c>
      <c r="C95" s="24">
        <v>2.7106481481481481E-2</v>
      </c>
      <c r="D95" s="25" t="s">
        <v>180</v>
      </c>
      <c r="E95" s="19" t="s">
        <v>39</v>
      </c>
      <c r="F95" s="25" t="s">
        <v>40</v>
      </c>
      <c r="G95" s="25" t="s">
        <v>40</v>
      </c>
      <c r="H95" s="25" t="s">
        <v>126</v>
      </c>
      <c r="I95" s="25">
        <v>233</v>
      </c>
      <c r="J95" s="25" t="s">
        <v>181</v>
      </c>
      <c r="K95" s="25">
        <v>85</v>
      </c>
    </row>
    <row r="96" spans="1:11" x14ac:dyDescent="0.25">
      <c r="A96" s="2">
        <v>89</v>
      </c>
      <c r="B96" s="2">
        <v>581</v>
      </c>
      <c r="C96" s="24">
        <v>2.7129629629629632E-2</v>
      </c>
      <c r="D96" s="25" t="s">
        <v>182</v>
      </c>
      <c r="E96" s="19" t="s">
        <v>51</v>
      </c>
      <c r="F96" s="25" t="s">
        <v>52</v>
      </c>
      <c r="G96" s="25" t="s">
        <v>52</v>
      </c>
      <c r="H96" s="25" t="s">
        <v>48</v>
      </c>
      <c r="I96" s="25">
        <v>232</v>
      </c>
      <c r="J96" s="25" t="s">
        <v>85</v>
      </c>
      <c r="K96" s="25">
        <v>86</v>
      </c>
    </row>
    <row r="97" spans="1:11" x14ac:dyDescent="0.25">
      <c r="A97" s="2">
        <v>90</v>
      </c>
      <c r="B97" s="2">
        <v>124</v>
      </c>
      <c r="C97" s="24">
        <v>2.7164351851851853E-2</v>
      </c>
      <c r="D97" s="25" t="s">
        <v>183</v>
      </c>
      <c r="E97" s="19" t="s">
        <v>149</v>
      </c>
      <c r="F97" s="25" t="s">
        <v>150</v>
      </c>
      <c r="G97" s="25" t="s">
        <v>35</v>
      </c>
      <c r="H97" s="25" t="s">
        <v>126</v>
      </c>
      <c r="I97" s="25">
        <v>231</v>
      </c>
      <c r="J97" s="25" t="s">
        <v>181</v>
      </c>
      <c r="K97" s="25">
        <v>87</v>
      </c>
    </row>
    <row r="98" spans="1:11" x14ac:dyDescent="0.25">
      <c r="A98" s="2">
        <v>91</v>
      </c>
      <c r="B98" s="2">
        <v>573</v>
      </c>
      <c r="C98" s="24">
        <v>2.7280092592592592E-2</v>
      </c>
      <c r="D98" s="25" t="s">
        <v>184</v>
      </c>
      <c r="E98" s="19" t="s">
        <v>51</v>
      </c>
      <c r="F98" s="25" t="s">
        <v>52</v>
      </c>
      <c r="G98" s="25" t="s">
        <v>52</v>
      </c>
      <c r="H98" s="25" t="s">
        <v>185</v>
      </c>
      <c r="I98" s="25">
        <v>230</v>
      </c>
      <c r="J98" s="25" t="s">
        <v>127</v>
      </c>
      <c r="K98" s="25">
        <v>88</v>
      </c>
    </row>
    <row r="99" spans="1:11" x14ac:dyDescent="0.25">
      <c r="A99" s="2">
        <v>92</v>
      </c>
      <c r="B99" s="2">
        <v>493</v>
      </c>
      <c r="C99" s="24">
        <v>2.732638888888889E-2</v>
      </c>
      <c r="D99" s="25" t="s">
        <v>186</v>
      </c>
      <c r="E99" s="19" t="s">
        <v>28</v>
      </c>
      <c r="F99" s="25" t="s">
        <v>29</v>
      </c>
      <c r="G99" s="25" t="s">
        <v>30</v>
      </c>
      <c r="H99" s="25" t="s">
        <v>187</v>
      </c>
      <c r="I99" s="25">
        <v>183</v>
      </c>
      <c r="J99" s="25" t="s">
        <v>188</v>
      </c>
      <c r="K99" s="25">
        <v>89</v>
      </c>
    </row>
    <row r="100" spans="1:11" x14ac:dyDescent="0.25">
      <c r="A100" s="2">
        <v>93</v>
      </c>
      <c r="B100" s="2">
        <v>397</v>
      </c>
      <c r="C100" s="24">
        <v>2.7337962962962963E-2</v>
      </c>
      <c r="D100" s="25" t="s">
        <v>189</v>
      </c>
      <c r="E100" s="19" t="s">
        <v>58</v>
      </c>
      <c r="F100" s="25" t="s">
        <v>59</v>
      </c>
      <c r="G100" s="25" t="s">
        <v>59</v>
      </c>
      <c r="H100" s="25" t="s">
        <v>48</v>
      </c>
      <c r="I100" s="25">
        <v>229</v>
      </c>
      <c r="J100" s="25" t="s">
        <v>26</v>
      </c>
      <c r="K100" s="25">
        <v>90</v>
      </c>
    </row>
    <row r="101" spans="1:11" x14ac:dyDescent="0.25">
      <c r="A101" s="2">
        <v>94</v>
      </c>
      <c r="B101" s="2">
        <v>110</v>
      </c>
      <c r="C101" s="24">
        <v>2.7349537037037037E-2</v>
      </c>
      <c r="D101" s="25" t="s">
        <v>190</v>
      </c>
      <c r="E101" s="19" t="s">
        <v>149</v>
      </c>
      <c r="F101" s="25" t="s">
        <v>150</v>
      </c>
      <c r="G101" s="25" t="s">
        <v>35</v>
      </c>
      <c r="H101" s="25" t="s">
        <v>25</v>
      </c>
      <c r="I101" s="25">
        <v>228</v>
      </c>
      <c r="J101" s="25" t="s">
        <v>65</v>
      </c>
      <c r="K101" s="25">
        <v>91</v>
      </c>
    </row>
    <row r="102" spans="1:11" x14ac:dyDescent="0.25">
      <c r="A102" s="2">
        <v>95</v>
      </c>
      <c r="B102" s="2">
        <v>197</v>
      </c>
      <c r="C102" s="24">
        <v>2.736111111111111E-2</v>
      </c>
      <c r="D102" s="25" t="s">
        <v>191</v>
      </c>
      <c r="E102" s="19" t="s">
        <v>173</v>
      </c>
      <c r="F102" s="25" t="s">
        <v>174</v>
      </c>
      <c r="G102" s="25" t="s">
        <v>174</v>
      </c>
      <c r="H102" s="25" t="s">
        <v>126</v>
      </c>
      <c r="I102" s="25">
        <v>227</v>
      </c>
      <c r="J102" s="25" t="s">
        <v>127</v>
      </c>
      <c r="K102" s="25">
        <v>92</v>
      </c>
    </row>
    <row r="103" spans="1:11" x14ac:dyDescent="0.25">
      <c r="A103" s="2">
        <v>96</v>
      </c>
      <c r="B103" s="2">
        <v>384</v>
      </c>
      <c r="C103" s="24">
        <v>2.7395833333333338E-2</v>
      </c>
      <c r="D103" s="25" t="s">
        <v>192</v>
      </c>
      <c r="E103" s="19" t="s">
        <v>58</v>
      </c>
      <c r="F103" s="25" t="s">
        <v>59</v>
      </c>
      <c r="G103" s="25" t="s">
        <v>59</v>
      </c>
      <c r="H103" s="25" t="s">
        <v>136</v>
      </c>
      <c r="I103" s="25">
        <v>226</v>
      </c>
      <c r="J103" s="25" t="s">
        <v>137</v>
      </c>
      <c r="K103" s="25">
        <v>93</v>
      </c>
    </row>
    <row r="104" spans="1:11" x14ac:dyDescent="0.25">
      <c r="A104" s="2">
        <v>97</v>
      </c>
      <c r="B104" s="2">
        <v>318</v>
      </c>
      <c r="C104" s="24">
        <v>2.7395833333333338E-2</v>
      </c>
      <c r="D104" s="25" t="s">
        <v>193</v>
      </c>
      <c r="E104" s="19" t="s">
        <v>42</v>
      </c>
      <c r="F104" s="25" t="s">
        <v>43</v>
      </c>
      <c r="G104" s="25" t="s">
        <v>43</v>
      </c>
      <c r="H104" s="25" t="s">
        <v>187</v>
      </c>
      <c r="I104" s="25">
        <v>182</v>
      </c>
      <c r="J104" s="25" t="s">
        <v>171</v>
      </c>
      <c r="K104" s="25">
        <v>94</v>
      </c>
    </row>
    <row r="105" spans="1:11" x14ac:dyDescent="0.25">
      <c r="A105" s="2">
        <v>98</v>
      </c>
      <c r="B105" s="2">
        <v>40</v>
      </c>
      <c r="C105" s="24">
        <v>2.7395833333333338E-2</v>
      </c>
      <c r="D105" s="25" t="s">
        <v>194</v>
      </c>
      <c r="E105" s="19" t="s">
        <v>39</v>
      </c>
      <c r="F105" s="25" t="s">
        <v>40</v>
      </c>
      <c r="G105" s="25" t="s">
        <v>40</v>
      </c>
      <c r="H105" s="25" t="s">
        <v>99</v>
      </c>
      <c r="I105" s="25">
        <v>181</v>
      </c>
      <c r="J105" s="25" t="s">
        <v>195</v>
      </c>
      <c r="K105" s="25">
        <v>95</v>
      </c>
    </row>
    <row r="106" spans="1:11" x14ac:dyDescent="0.25">
      <c r="A106" s="2">
        <v>99</v>
      </c>
      <c r="B106" s="2">
        <v>223</v>
      </c>
      <c r="C106" s="24">
        <v>2.7407407407407408E-2</v>
      </c>
      <c r="D106" s="25" t="s">
        <v>196</v>
      </c>
      <c r="E106" s="19" t="s">
        <v>33</v>
      </c>
      <c r="F106" s="25" t="s">
        <v>34</v>
      </c>
      <c r="G106" s="25" t="s">
        <v>35</v>
      </c>
      <c r="H106" s="25" t="s">
        <v>136</v>
      </c>
      <c r="I106" s="25">
        <v>225</v>
      </c>
      <c r="J106" s="25" t="s">
        <v>137</v>
      </c>
      <c r="K106" s="25">
        <v>96</v>
      </c>
    </row>
    <row r="107" spans="1:11" x14ac:dyDescent="0.25">
      <c r="A107" s="2">
        <v>100</v>
      </c>
      <c r="B107" s="2">
        <v>48</v>
      </c>
      <c r="C107" s="24">
        <v>2.7418981481481485E-2</v>
      </c>
      <c r="D107" s="25" t="s">
        <v>197</v>
      </c>
      <c r="E107" s="19" t="s">
        <v>39</v>
      </c>
      <c r="F107" s="25" t="s">
        <v>40</v>
      </c>
      <c r="G107" s="25" t="s">
        <v>40</v>
      </c>
      <c r="H107" s="25" t="s">
        <v>141</v>
      </c>
      <c r="I107" s="25">
        <v>180</v>
      </c>
      <c r="J107" s="25" t="s">
        <v>142</v>
      </c>
      <c r="K107" s="25">
        <v>97</v>
      </c>
    </row>
    <row r="108" spans="1:11" x14ac:dyDescent="0.25">
      <c r="A108" s="2">
        <v>101</v>
      </c>
      <c r="B108" s="2">
        <v>815</v>
      </c>
      <c r="C108" s="24">
        <v>2.7511574074074074E-2</v>
      </c>
      <c r="D108" s="25" t="s">
        <v>198</v>
      </c>
      <c r="E108" s="19">
        <v>0</v>
      </c>
      <c r="F108" s="25" t="s">
        <v>56</v>
      </c>
      <c r="G108" s="25" t="s">
        <v>56</v>
      </c>
      <c r="H108" s="25" t="s">
        <v>48</v>
      </c>
      <c r="I108" s="25" t="s">
        <v>56</v>
      </c>
      <c r="J108" s="25" t="s">
        <v>56</v>
      </c>
      <c r="K108" s="25" t="s">
        <v>56</v>
      </c>
    </row>
    <row r="109" spans="1:11" x14ac:dyDescent="0.25">
      <c r="A109" s="2">
        <v>102</v>
      </c>
      <c r="B109" s="2">
        <v>229</v>
      </c>
      <c r="C109" s="24">
        <v>2.7800925925925923E-2</v>
      </c>
      <c r="D109" s="25" t="s">
        <v>199</v>
      </c>
      <c r="E109" s="19" t="s">
        <v>33</v>
      </c>
      <c r="F109" s="25" t="s">
        <v>34</v>
      </c>
      <c r="G109" s="25" t="s">
        <v>35</v>
      </c>
      <c r="H109" s="25" t="s">
        <v>60</v>
      </c>
      <c r="I109" s="25">
        <v>224</v>
      </c>
      <c r="J109" s="25" t="s">
        <v>83</v>
      </c>
      <c r="K109" s="25">
        <v>98</v>
      </c>
    </row>
    <row r="110" spans="1:11" x14ac:dyDescent="0.25">
      <c r="A110" s="2">
        <v>103</v>
      </c>
      <c r="B110" s="2">
        <v>213</v>
      </c>
      <c r="C110" s="24">
        <v>2.7881944444444445E-2</v>
      </c>
      <c r="D110" s="25" t="s">
        <v>200</v>
      </c>
      <c r="E110" s="19" t="s">
        <v>33</v>
      </c>
      <c r="F110" s="25" t="s">
        <v>34</v>
      </c>
      <c r="G110" s="25" t="s">
        <v>35</v>
      </c>
      <c r="H110" s="25" t="s">
        <v>60</v>
      </c>
      <c r="I110" s="25">
        <v>223</v>
      </c>
      <c r="J110" s="25" t="s">
        <v>87</v>
      </c>
      <c r="K110" s="25">
        <v>99</v>
      </c>
    </row>
    <row r="111" spans="1:11" x14ac:dyDescent="0.25">
      <c r="A111" s="2">
        <v>104</v>
      </c>
      <c r="B111" s="2">
        <v>60</v>
      </c>
      <c r="C111" s="24">
        <v>2.7916666666666669E-2</v>
      </c>
      <c r="D111" s="25" t="s">
        <v>201</v>
      </c>
      <c r="E111" s="19" t="s">
        <v>39</v>
      </c>
      <c r="F111" s="25" t="s">
        <v>40</v>
      </c>
      <c r="G111" s="25" t="s">
        <v>40</v>
      </c>
      <c r="H111" s="25" t="s">
        <v>126</v>
      </c>
      <c r="I111" s="25">
        <v>222</v>
      </c>
      <c r="J111" s="25" t="s">
        <v>90</v>
      </c>
      <c r="K111" s="25">
        <v>100</v>
      </c>
    </row>
    <row r="112" spans="1:11" x14ac:dyDescent="0.25">
      <c r="A112" s="2">
        <v>105</v>
      </c>
      <c r="B112" s="2">
        <v>382</v>
      </c>
      <c r="C112" s="24">
        <v>2.7951388888888887E-2</v>
      </c>
      <c r="D112" s="25" t="s">
        <v>202</v>
      </c>
      <c r="E112" s="19" t="s">
        <v>58</v>
      </c>
      <c r="F112" s="25" t="s">
        <v>59</v>
      </c>
      <c r="G112" s="25" t="s">
        <v>59</v>
      </c>
      <c r="H112" s="25" t="s">
        <v>170</v>
      </c>
      <c r="I112" s="25">
        <v>179</v>
      </c>
      <c r="J112" s="25" t="s">
        <v>171</v>
      </c>
      <c r="K112" s="25">
        <v>101</v>
      </c>
    </row>
    <row r="113" spans="1:11" x14ac:dyDescent="0.25">
      <c r="A113" s="2">
        <v>106</v>
      </c>
      <c r="B113" s="2">
        <v>59</v>
      </c>
      <c r="C113" s="24">
        <v>2.8032407407407409E-2</v>
      </c>
      <c r="D113" s="25" t="s">
        <v>203</v>
      </c>
      <c r="E113" s="19" t="s">
        <v>39</v>
      </c>
      <c r="F113" s="25" t="s">
        <v>40</v>
      </c>
      <c r="G113" s="25" t="s">
        <v>40</v>
      </c>
      <c r="H113" s="25" t="s">
        <v>167</v>
      </c>
      <c r="I113" s="25">
        <v>178</v>
      </c>
      <c r="J113" s="25" t="s">
        <v>155</v>
      </c>
      <c r="K113" s="25">
        <v>102</v>
      </c>
    </row>
    <row r="114" spans="1:11" x14ac:dyDescent="0.25">
      <c r="A114" s="2">
        <v>107</v>
      </c>
      <c r="B114" s="2">
        <v>827</v>
      </c>
      <c r="C114" s="24">
        <v>2.8159722222222221E-2</v>
      </c>
      <c r="D114" s="25" t="s">
        <v>204</v>
      </c>
      <c r="E114" s="19" t="s">
        <v>33</v>
      </c>
      <c r="F114" s="25" t="s">
        <v>34</v>
      </c>
      <c r="G114" s="25" t="s">
        <v>35</v>
      </c>
      <c r="H114" s="25" t="s">
        <v>25</v>
      </c>
      <c r="I114" s="25">
        <v>221</v>
      </c>
      <c r="J114" s="25" t="s">
        <v>130</v>
      </c>
      <c r="K114" s="25">
        <v>103</v>
      </c>
    </row>
    <row r="115" spans="1:11" x14ac:dyDescent="0.25">
      <c r="A115" s="2">
        <v>108</v>
      </c>
      <c r="B115" s="2">
        <v>172</v>
      </c>
      <c r="C115" s="24">
        <v>2.8182870370370372E-2</v>
      </c>
      <c r="D115" s="25" t="s">
        <v>205</v>
      </c>
      <c r="E115" s="19" t="s">
        <v>173</v>
      </c>
      <c r="F115" s="25" t="s">
        <v>174</v>
      </c>
      <c r="G115" s="25" t="s">
        <v>174</v>
      </c>
      <c r="H115" s="25" t="s">
        <v>48</v>
      </c>
      <c r="I115" s="25">
        <v>220</v>
      </c>
      <c r="J115" s="25" t="s">
        <v>26</v>
      </c>
      <c r="K115" s="25">
        <v>104</v>
      </c>
    </row>
    <row r="116" spans="1:11" x14ac:dyDescent="0.25">
      <c r="A116" s="2">
        <v>109</v>
      </c>
      <c r="B116" s="2">
        <v>264</v>
      </c>
      <c r="C116" s="24">
        <v>2.8206018518518519E-2</v>
      </c>
      <c r="D116" s="25" t="s">
        <v>206</v>
      </c>
      <c r="E116" s="19" t="s">
        <v>207</v>
      </c>
      <c r="F116" s="25" t="s">
        <v>208</v>
      </c>
      <c r="G116" s="25" t="s">
        <v>35</v>
      </c>
      <c r="H116" s="25" t="s">
        <v>136</v>
      </c>
      <c r="I116" s="25">
        <v>219</v>
      </c>
      <c r="J116" s="25" t="s">
        <v>132</v>
      </c>
      <c r="K116" s="25">
        <v>105</v>
      </c>
    </row>
    <row r="117" spans="1:11" x14ac:dyDescent="0.25">
      <c r="A117" s="2">
        <v>110</v>
      </c>
      <c r="B117" s="2">
        <v>158</v>
      </c>
      <c r="C117" s="24">
        <v>2.8333333333333332E-2</v>
      </c>
      <c r="D117" s="25" t="s">
        <v>209</v>
      </c>
      <c r="E117" s="19" t="s">
        <v>173</v>
      </c>
      <c r="F117" s="25" t="s">
        <v>174</v>
      </c>
      <c r="G117" s="25" t="s">
        <v>174</v>
      </c>
      <c r="H117" s="25" t="s">
        <v>20</v>
      </c>
      <c r="I117" s="25">
        <v>218</v>
      </c>
      <c r="J117" s="25" t="s">
        <v>21</v>
      </c>
      <c r="K117" s="25">
        <v>106</v>
      </c>
    </row>
    <row r="118" spans="1:11" x14ac:dyDescent="0.25">
      <c r="A118" s="2">
        <v>111</v>
      </c>
      <c r="B118" s="2">
        <v>162</v>
      </c>
      <c r="C118" s="24">
        <v>2.8344907407407412E-2</v>
      </c>
      <c r="D118" s="25" t="s">
        <v>210</v>
      </c>
      <c r="E118" s="19" t="s">
        <v>173</v>
      </c>
      <c r="F118" s="25" t="s">
        <v>174</v>
      </c>
      <c r="G118" s="25" t="s">
        <v>174</v>
      </c>
      <c r="H118" s="25" t="s">
        <v>25</v>
      </c>
      <c r="I118" s="25">
        <v>217</v>
      </c>
      <c r="J118" s="25" t="s">
        <v>65</v>
      </c>
      <c r="K118" s="25">
        <v>107</v>
      </c>
    </row>
    <row r="119" spans="1:11" x14ac:dyDescent="0.25">
      <c r="A119" s="2">
        <v>112</v>
      </c>
      <c r="B119" s="2">
        <v>472</v>
      </c>
      <c r="C119" s="24">
        <v>2.8356481481481483E-2</v>
      </c>
      <c r="D119" s="25" t="s">
        <v>211</v>
      </c>
      <c r="E119" s="19" t="s">
        <v>23</v>
      </c>
      <c r="F119" s="25" t="s">
        <v>24</v>
      </c>
      <c r="G119" s="25" t="s">
        <v>24</v>
      </c>
      <c r="H119" s="25" t="s">
        <v>141</v>
      </c>
      <c r="I119" s="25">
        <v>177</v>
      </c>
      <c r="J119" s="25" t="s">
        <v>142</v>
      </c>
      <c r="K119" s="25">
        <v>108</v>
      </c>
    </row>
    <row r="120" spans="1:11" x14ac:dyDescent="0.25">
      <c r="A120" s="2">
        <v>113</v>
      </c>
      <c r="B120" s="2">
        <v>387</v>
      </c>
      <c r="C120" s="24">
        <v>2.836805555555556E-2</v>
      </c>
      <c r="D120" s="25" t="s">
        <v>212</v>
      </c>
      <c r="E120" s="19" t="s">
        <v>58</v>
      </c>
      <c r="F120" s="25" t="s">
        <v>59</v>
      </c>
      <c r="G120" s="25" t="s">
        <v>59</v>
      </c>
      <c r="H120" s="25" t="s">
        <v>167</v>
      </c>
      <c r="I120" s="25">
        <v>176</v>
      </c>
      <c r="J120" s="25" t="s">
        <v>142</v>
      </c>
      <c r="K120" s="25">
        <v>109</v>
      </c>
    </row>
    <row r="121" spans="1:11" x14ac:dyDescent="0.25">
      <c r="A121" s="2">
        <v>114</v>
      </c>
      <c r="B121" s="2">
        <v>10</v>
      </c>
      <c r="C121" s="24">
        <v>2.8391203703703707E-2</v>
      </c>
      <c r="D121" s="25" t="s">
        <v>213</v>
      </c>
      <c r="E121" s="19" t="s">
        <v>18</v>
      </c>
      <c r="F121" s="25" t="s">
        <v>19</v>
      </c>
      <c r="G121" s="25" t="s">
        <v>19</v>
      </c>
      <c r="H121" s="25" t="s">
        <v>20</v>
      </c>
      <c r="I121" s="25">
        <v>216</v>
      </c>
      <c r="J121" s="25" t="s">
        <v>37</v>
      </c>
      <c r="K121" s="25">
        <v>110</v>
      </c>
    </row>
    <row r="122" spans="1:11" x14ac:dyDescent="0.25">
      <c r="A122" s="2">
        <v>115</v>
      </c>
      <c r="B122" s="2">
        <v>106</v>
      </c>
      <c r="C122" s="24">
        <v>2.8437500000000001E-2</v>
      </c>
      <c r="D122" s="25" t="s">
        <v>214</v>
      </c>
      <c r="E122" s="19" t="s">
        <v>108</v>
      </c>
      <c r="F122" s="25" t="s">
        <v>109</v>
      </c>
      <c r="G122" s="25" t="s">
        <v>109</v>
      </c>
      <c r="H122" s="25" t="s">
        <v>60</v>
      </c>
      <c r="I122" s="25">
        <v>215</v>
      </c>
      <c r="J122" s="25" t="s">
        <v>61</v>
      </c>
      <c r="K122" s="25">
        <v>111</v>
      </c>
    </row>
    <row r="123" spans="1:11" x14ac:dyDescent="0.25">
      <c r="A123" s="2">
        <v>116</v>
      </c>
      <c r="B123" s="2">
        <v>523</v>
      </c>
      <c r="C123" s="24">
        <v>2.8472222222222222E-2</v>
      </c>
      <c r="D123" s="25" t="s">
        <v>215</v>
      </c>
      <c r="E123" s="19" t="s">
        <v>28</v>
      </c>
      <c r="F123" s="25" t="s">
        <v>29</v>
      </c>
      <c r="G123" s="25" t="s">
        <v>30</v>
      </c>
      <c r="H123" s="25" t="s">
        <v>185</v>
      </c>
      <c r="I123" s="25">
        <v>214</v>
      </c>
      <c r="J123" s="25" t="s">
        <v>127</v>
      </c>
      <c r="K123" s="25">
        <v>112</v>
      </c>
    </row>
    <row r="124" spans="1:11" x14ac:dyDescent="0.25">
      <c r="A124" s="2">
        <v>117</v>
      </c>
      <c r="B124" s="2">
        <v>824</v>
      </c>
      <c r="C124" s="24">
        <v>2.8483796296296295E-2</v>
      </c>
      <c r="D124" s="25" t="s">
        <v>216</v>
      </c>
      <c r="E124" s="19" t="s">
        <v>28</v>
      </c>
      <c r="F124" s="25" t="s">
        <v>29</v>
      </c>
      <c r="G124" s="25" t="s">
        <v>30</v>
      </c>
      <c r="H124" s="25" t="s">
        <v>31</v>
      </c>
      <c r="I124" s="25">
        <v>213</v>
      </c>
      <c r="J124" s="25" t="s">
        <v>217</v>
      </c>
      <c r="K124" s="25">
        <v>113</v>
      </c>
    </row>
    <row r="125" spans="1:11" x14ac:dyDescent="0.25">
      <c r="A125" s="2">
        <v>118</v>
      </c>
      <c r="B125" s="2">
        <v>818</v>
      </c>
      <c r="C125" s="24">
        <v>2.8495370370370369E-2</v>
      </c>
      <c r="D125" s="25" t="s">
        <v>218</v>
      </c>
      <c r="E125" s="19" t="s">
        <v>75</v>
      </c>
      <c r="F125" s="25" t="s">
        <v>76</v>
      </c>
      <c r="G125" s="25" t="s">
        <v>77</v>
      </c>
      <c r="H125" s="25" t="s">
        <v>48</v>
      </c>
      <c r="I125" s="25">
        <v>212</v>
      </c>
      <c r="J125" s="25" t="s">
        <v>26</v>
      </c>
      <c r="K125" s="25">
        <v>114</v>
      </c>
    </row>
    <row r="126" spans="1:11" x14ac:dyDescent="0.25">
      <c r="A126" s="2">
        <v>119</v>
      </c>
      <c r="B126" s="2">
        <v>210</v>
      </c>
      <c r="C126" s="24">
        <v>2.8576388888888887E-2</v>
      </c>
      <c r="D126" s="25" t="s">
        <v>219</v>
      </c>
      <c r="E126" s="19" t="s">
        <v>33</v>
      </c>
      <c r="F126" s="25" t="s">
        <v>34</v>
      </c>
      <c r="G126" s="25" t="s">
        <v>35</v>
      </c>
      <c r="H126" s="25" t="s">
        <v>60</v>
      </c>
      <c r="I126" s="25">
        <v>211</v>
      </c>
      <c r="J126" s="25" t="s">
        <v>134</v>
      </c>
      <c r="K126" s="25">
        <v>115</v>
      </c>
    </row>
    <row r="127" spans="1:11" x14ac:dyDescent="0.25">
      <c r="A127" s="2">
        <v>120</v>
      </c>
      <c r="B127" s="2">
        <v>455</v>
      </c>
      <c r="C127" s="24">
        <v>2.8645833333333332E-2</v>
      </c>
      <c r="D127" s="25" t="s">
        <v>220</v>
      </c>
      <c r="E127" s="19" t="s">
        <v>23</v>
      </c>
      <c r="F127" s="25" t="s">
        <v>24</v>
      </c>
      <c r="G127" s="25" t="s">
        <v>24</v>
      </c>
      <c r="H127" s="25" t="s">
        <v>126</v>
      </c>
      <c r="I127" s="25">
        <v>210</v>
      </c>
      <c r="J127" s="25" t="s">
        <v>127</v>
      </c>
      <c r="K127" s="25">
        <v>116</v>
      </c>
    </row>
    <row r="128" spans="1:11" x14ac:dyDescent="0.25">
      <c r="A128" s="2">
        <v>121</v>
      </c>
      <c r="B128" s="2">
        <v>786</v>
      </c>
      <c r="C128" s="24">
        <v>2.8668981481481479E-2</v>
      </c>
      <c r="D128" s="25" t="s">
        <v>221</v>
      </c>
      <c r="E128" s="19" t="s">
        <v>33</v>
      </c>
      <c r="F128" s="25" t="s">
        <v>34</v>
      </c>
      <c r="G128" s="25" t="s">
        <v>35</v>
      </c>
      <c r="H128" s="25" t="s">
        <v>20</v>
      </c>
      <c r="I128" s="25">
        <v>209</v>
      </c>
      <c r="J128" s="25" t="s">
        <v>217</v>
      </c>
      <c r="K128" s="25">
        <v>117</v>
      </c>
    </row>
    <row r="129" spans="1:11" x14ac:dyDescent="0.25">
      <c r="A129" s="2">
        <v>122</v>
      </c>
      <c r="B129" s="2">
        <v>339</v>
      </c>
      <c r="C129" s="24">
        <v>2.8749999999999998E-2</v>
      </c>
      <c r="D129" s="25" t="s">
        <v>222</v>
      </c>
      <c r="E129" s="19" t="s">
        <v>67</v>
      </c>
      <c r="F129" s="25" t="s">
        <v>68</v>
      </c>
      <c r="G129" s="25" t="s">
        <v>68</v>
      </c>
      <c r="H129" s="25" t="s">
        <v>48</v>
      </c>
      <c r="I129" s="25">
        <v>208</v>
      </c>
      <c r="J129" s="25" t="s">
        <v>65</v>
      </c>
      <c r="K129" s="25">
        <v>118</v>
      </c>
    </row>
    <row r="130" spans="1:11" x14ac:dyDescent="0.25">
      <c r="A130" s="2">
        <v>123</v>
      </c>
      <c r="B130" s="2">
        <v>244</v>
      </c>
      <c r="C130" s="24">
        <v>2.8807870370370373E-2</v>
      </c>
      <c r="D130" s="25" t="s">
        <v>223</v>
      </c>
      <c r="E130" s="19" t="s">
        <v>224</v>
      </c>
      <c r="F130" s="25" t="s">
        <v>225</v>
      </c>
      <c r="G130" s="25" t="s">
        <v>35</v>
      </c>
      <c r="H130" s="25" t="s">
        <v>126</v>
      </c>
      <c r="I130" s="25">
        <v>207</v>
      </c>
      <c r="J130" s="25" t="s">
        <v>226</v>
      </c>
      <c r="K130" s="25">
        <v>119</v>
      </c>
    </row>
    <row r="131" spans="1:11" x14ac:dyDescent="0.25">
      <c r="A131" s="2">
        <v>124</v>
      </c>
      <c r="B131" s="2">
        <v>42</v>
      </c>
      <c r="C131" s="24">
        <v>2.884259259259259E-2</v>
      </c>
      <c r="D131" s="25" t="s">
        <v>227</v>
      </c>
      <c r="E131" s="19" t="s">
        <v>39</v>
      </c>
      <c r="F131" s="25" t="s">
        <v>40</v>
      </c>
      <c r="G131" s="25" t="s">
        <v>40</v>
      </c>
      <c r="H131" s="25" t="s">
        <v>185</v>
      </c>
      <c r="I131" s="25">
        <v>206</v>
      </c>
      <c r="J131" s="25" t="s">
        <v>137</v>
      </c>
      <c r="K131" s="25">
        <v>120</v>
      </c>
    </row>
    <row r="132" spans="1:11" x14ac:dyDescent="0.25">
      <c r="A132" s="2">
        <v>125</v>
      </c>
      <c r="B132" s="2">
        <v>169</v>
      </c>
      <c r="C132" s="24">
        <v>2.8865740740740744E-2</v>
      </c>
      <c r="D132" s="25" t="s">
        <v>228</v>
      </c>
      <c r="E132" s="19" t="s">
        <v>173</v>
      </c>
      <c r="F132" s="25" t="s">
        <v>174</v>
      </c>
      <c r="G132" s="25" t="s">
        <v>174</v>
      </c>
      <c r="H132" s="25" t="s">
        <v>167</v>
      </c>
      <c r="I132" s="25">
        <v>175</v>
      </c>
      <c r="J132" s="25" t="s">
        <v>142</v>
      </c>
      <c r="K132" s="25">
        <v>121</v>
      </c>
    </row>
    <row r="133" spans="1:11" x14ac:dyDescent="0.25">
      <c r="A133" s="2">
        <v>126</v>
      </c>
      <c r="B133" s="2">
        <v>50</v>
      </c>
      <c r="C133" s="24">
        <v>2.8900462962962961E-2</v>
      </c>
      <c r="D133" s="25" t="s">
        <v>229</v>
      </c>
      <c r="E133" s="19" t="s">
        <v>39</v>
      </c>
      <c r="F133" s="25" t="s">
        <v>40</v>
      </c>
      <c r="G133" s="25" t="s">
        <v>40</v>
      </c>
      <c r="H133" s="25" t="s">
        <v>136</v>
      </c>
      <c r="I133" s="25">
        <v>205</v>
      </c>
      <c r="J133" s="25" t="s">
        <v>87</v>
      </c>
      <c r="K133" s="25">
        <v>122</v>
      </c>
    </row>
    <row r="134" spans="1:11" x14ac:dyDescent="0.25">
      <c r="A134" s="2">
        <v>127</v>
      </c>
      <c r="B134" s="2">
        <v>256</v>
      </c>
      <c r="C134" s="24">
        <v>2.8912037037037038E-2</v>
      </c>
      <c r="D134" s="25" t="s">
        <v>230</v>
      </c>
      <c r="E134" s="19" t="s">
        <v>207</v>
      </c>
      <c r="F134" s="25" t="s">
        <v>208</v>
      </c>
      <c r="G134" s="25" t="s">
        <v>35</v>
      </c>
      <c r="H134" s="25" t="s">
        <v>136</v>
      </c>
      <c r="I134" s="25">
        <v>204</v>
      </c>
      <c r="J134" s="25" t="s">
        <v>56</v>
      </c>
      <c r="K134" s="25" t="s">
        <v>56</v>
      </c>
    </row>
    <row r="135" spans="1:11" x14ac:dyDescent="0.25">
      <c r="A135" s="2">
        <v>128</v>
      </c>
      <c r="B135" s="2">
        <v>241</v>
      </c>
      <c r="C135" s="24">
        <v>2.8923611111111108E-2</v>
      </c>
      <c r="D135" s="25" t="s">
        <v>231</v>
      </c>
      <c r="E135" s="19" t="s">
        <v>224</v>
      </c>
      <c r="F135" s="25" t="s">
        <v>225</v>
      </c>
      <c r="G135" s="25" t="s">
        <v>35</v>
      </c>
      <c r="H135" s="25" t="s">
        <v>167</v>
      </c>
      <c r="I135" s="25">
        <v>174</v>
      </c>
      <c r="J135" s="25" t="s">
        <v>100</v>
      </c>
      <c r="K135" s="25">
        <v>123</v>
      </c>
    </row>
    <row r="136" spans="1:11" x14ac:dyDescent="0.25">
      <c r="A136" s="2">
        <v>129</v>
      </c>
      <c r="B136" s="2">
        <v>23</v>
      </c>
      <c r="C136" s="24">
        <v>2.8958333333333336E-2</v>
      </c>
      <c r="D136" s="25" t="s">
        <v>232</v>
      </c>
      <c r="E136" s="19" t="s">
        <v>39</v>
      </c>
      <c r="F136" s="25" t="s">
        <v>40</v>
      </c>
      <c r="G136" s="25" t="s">
        <v>40</v>
      </c>
      <c r="H136" s="25" t="s">
        <v>170</v>
      </c>
      <c r="I136" s="25">
        <v>173</v>
      </c>
      <c r="J136" s="25" t="s">
        <v>171</v>
      </c>
      <c r="K136" s="25">
        <v>124</v>
      </c>
    </row>
    <row r="137" spans="1:11" x14ac:dyDescent="0.25">
      <c r="A137" s="2">
        <v>130</v>
      </c>
      <c r="B137" s="2">
        <v>150</v>
      </c>
      <c r="C137" s="24">
        <v>2.8969907407407406E-2</v>
      </c>
      <c r="D137" s="25" t="s">
        <v>233</v>
      </c>
      <c r="E137" s="19" t="s">
        <v>95</v>
      </c>
      <c r="F137" s="25" t="s">
        <v>96</v>
      </c>
      <c r="G137" s="25" t="s">
        <v>96</v>
      </c>
      <c r="H137" s="25" t="s">
        <v>234</v>
      </c>
      <c r="I137" s="25">
        <v>203</v>
      </c>
      <c r="J137" s="25" t="s">
        <v>181</v>
      </c>
      <c r="K137" s="25">
        <v>125</v>
      </c>
    </row>
    <row r="138" spans="1:11" x14ac:dyDescent="0.25">
      <c r="A138" s="2">
        <v>131</v>
      </c>
      <c r="B138" s="2">
        <v>828</v>
      </c>
      <c r="C138" s="24">
        <v>2.9166666666666664E-2</v>
      </c>
      <c r="D138" s="25" t="s">
        <v>235</v>
      </c>
      <c r="E138" s="19">
        <v>0</v>
      </c>
      <c r="F138" s="25" t="s">
        <v>56</v>
      </c>
      <c r="G138" s="25" t="s">
        <v>56</v>
      </c>
      <c r="H138" s="25" t="s">
        <v>20</v>
      </c>
      <c r="I138" s="25" t="s">
        <v>56</v>
      </c>
      <c r="J138" s="25" t="s">
        <v>56</v>
      </c>
      <c r="K138" s="25" t="s">
        <v>56</v>
      </c>
    </row>
    <row r="139" spans="1:11" x14ac:dyDescent="0.25">
      <c r="A139" s="2">
        <v>132</v>
      </c>
      <c r="B139" s="2">
        <v>829</v>
      </c>
      <c r="C139" s="24">
        <v>2.929398148148148E-2</v>
      </c>
      <c r="D139" s="25" t="s">
        <v>236</v>
      </c>
      <c r="E139" s="19">
        <v>0</v>
      </c>
      <c r="F139" s="25" t="s">
        <v>56</v>
      </c>
      <c r="G139" s="25" t="s">
        <v>56</v>
      </c>
      <c r="H139" s="25" t="s">
        <v>141</v>
      </c>
      <c r="I139" s="25" t="s">
        <v>56</v>
      </c>
      <c r="J139" s="25" t="s">
        <v>56</v>
      </c>
      <c r="K139" s="25" t="s">
        <v>56</v>
      </c>
    </row>
    <row r="140" spans="1:11" x14ac:dyDescent="0.25">
      <c r="A140" s="2">
        <v>133</v>
      </c>
      <c r="B140" s="2">
        <v>224</v>
      </c>
      <c r="C140" s="24">
        <v>2.9351851851851851E-2</v>
      </c>
      <c r="D140" s="25" t="s">
        <v>237</v>
      </c>
      <c r="E140" s="19" t="s">
        <v>33</v>
      </c>
      <c r="F140" s="25" t="s">
        <v>34</v>
      </c>
      <c r="G140" s="25" t="s">
        <v>35</v>
      </c>
      <c r="H140" s="25" t="s">
        <v>99</v>
      </c>
      <c r="I140" s="25">
        <v>172</v>
      </c>
      <c r="J140" s="25" t="s">
        <v>147</v>
      </c>
      <c r="K140" s="25">
        <v>126</v>
      </c>
    </row>
    <row r="141" spans="1:11" x14ac:dyDescent="0.25">
      <c r="A141" s="2">
        <v>134</v>
      </c>
      <c r="B141" s="2">
        <v>336</v>
      </c>
      <c r="C141" s="24">
        <v>2.9490740740740744E-2</v>
      </c>
      <c r="D141" s="25" t="s">
        <v>238</v>
      </c>
      <c r="E141" s="19" t="s">
        <v>67</v>
      </c>
      <c r="F141" s="25" t="s">
        <v>68</v>
      </c>
      <c r="G141" s="25" t="s">
        <v>68</v>
      </c>
      <c r="H141" s="25" t="s">
        <v>126</v>
      </c>
      <c r="I141" s="25">
        <v>202</v>
      </c>
      <c r="J141" s="25" t="s">
        <v>127</v>
      </c>
      <c r="K141" s="25">
        <v>127</v>
      </c>
    </row>
    <row r="142" spans="1:11" x14ac:dyDescent="0.25">
      <c r="A142" s="2">
        <v>135</v>
      </c>
      <c r="B142" s="2">
        <v>462</v>
      </c>
      <c r="C142" s="24">
        <v>2.9618055555555554E-2</v>
      </c>
      <c r="D142" s="25" t="s">
        <v>239</v>
      </c>
      <c r="E142" s="19" t="s">
        <v>23</v>
      </c>
      <c r="F142" s="25" t="s">
        <v>24</v>
      </c>
      <c r="G142" s="25" t="s">
        <v>24</v>
      </c>
      <c r="H142" s="25" t="s">
        <v>187</v>
      </c>
      <c r="I142" s="25">
        <v>171</v>
      </c>
      <c r="J142" s="25" t="s">
        <v>171</v>
      </c>
      <c r="K142" s="25">
        <v>128</v>
      </c>
    </row>
    <row r="143" spans="1:11" x14ac:dyDescent="0.25">
      <c r="A143" s="2">
        <v>136</v>
      </c>
      <c r="B143" s="2">
        <v>606</v>
      </c>
      <c r="C143" s="24">
        <v>2.9641203703703701E-2</v>
      </c>
      <c r="D143" s="25" t="s">
        <v>240</v>
      </c>
      <c r="E143" s="19" t="s">
        <v>241</v>
      </c>
      <c r="F143" s="25" t="s">
        <v>242</v>
      </c>
      <c r="G143" s="25" t="s">
        <v>77</v>
      </c>
      <c r="H143" s="25" t="s">
        <v>25</v>
      </c>
      <c r="I143" s="25">
        <v>201</v>
      </c>
      <c r="J143" s="25" t="s">
        <v>65</v>
      </c>
      <c r="K143" s="25">
        <v>129</v>
      </c>
    </row>
    <row r="144" spans="1:11" x14ac:dyDescent="0.25">
      <c r="A144" s="2">
        <v>137</v>
      </c>
      <c r="B144" s="2">
        <v>286</v>
      </c>
      <c r="C144" s="24">
        <v>2.9699074074074072E-2</v>
      </c>
      <c r="D144" s="25" t="s">
        <v>243</v>
      </c>
      <c r="E144" s="19" t="s">
        <v>42</v>
      </c>
      <c r="F144" s="25" t="s">
        <v>43</v>
      </c>
      <c r="G144" s="25" t="s">
        <v>43</v>
      </c>
      <c r="H144" s="25" t="s">
        <v>185</v>
      </c>
      <c r="I144" s="25">
        <v>200</v>
      </c>
      <c r="J144" s="25" t="s">
        <v>127</v>
      </c>
      <c r="K144" s="25">
        <v>130</v>
      </c>
    </row>
    <row r="145" spans="1:11" x14ac:dyDescent="0.25">
      <c r="A145" s="2">
        <v>138</v>
      </c>
      <c r="B145" s="2">
        <v>823</v>
      </c>
      <c r="C145" s="24">
        <v>2.974537037037037E-2</v>
      </c>
      <c r="D145" s="25" t="s">
        <v>244</v>
      </c>
      <c r="E145" s="19" t="s">
        <v>33</v>
      </c>
      <c r="F145" s="25" t="s">
        <v>34</v>
      </c>
      <c r="G145" s="25" t="s">
        <v>35</v>
      </c>
      <c r="H145" s="25" t="s">
        <v>60</v>
      </c>
      <c r="I145" s="25">
        <v>199</v>
      </c>
      <c r="J145" s="25" t="s">
        <v>56</v>
      </c>
      <c r="K145" s="25" t="s">
        <v>56</v>
      </c>
    </row>
    <row r="146" spans="1:11" x14ac:dyDescent="0.25">
      <c r="A146" s="2">
        <v>139</v>
      </c>
      <c r="B146" s="2">
        <v>836</v>
      </c>
      <c r="C146" s="24">
        <v>2.9780092592592594E-2</v>
      </c>
      <c r="D146" s="25" t="s">
        <v>245</v>
      </c>
      <c r="E146" s="19" t="s">
        <v>123</v>
      </c>
      <c r="F146" s="25" t="s">
        <v>124</v>
      </c>
      <c r="G146" s="25" t="s">
        <v>105</v>
      </c>
      <c r="H146" s="25" t="s">
        <v>167</v>
      </c>
      <c r="I146" s="25">
        <v>170</v>
      </c>
      <c r="J146" s="25" t="s">
        <v>142</v>
      </c>
      <c r="K146" s="25">
        <v>131</v>
      </c>
    </row>
    <row r="147" spans="1:11" x14ac:dyDescent="0.25">
      <c r="A147" s="2">
        <v>140</v>
      </c>
      <c r="B147" s="2">
        <v>255</v>
      </c>
      <c r="C147" s="24">
        <v>2.9814814814814811E-2</v>
      </c>
      <c r="D147" s="25" t="s">
        <v>246</v>
      </c>
      <c r="E147" s="19" t="s">
        <v>207</v>
      </c>
      <c r="F147" s="25" t="s">
        <v>208</v>
      </c>
      <c r="G147" s="25" t="s">
        <v>35</v>
      </c>
      <c r="H147" s="25" t="s">
        <v>234</v>
      </c>
      <c r="I147" s="25">
        <v>198</v>
      </c>
      <c r="J147" s="25" t="s">
        <v>56</v>
      </c>
      <c r="K147" s="25" t="s">
        <v>56</v>
      </c>
    </row>
    <row r="148" spans="1:11" x14ac:dyDescent="0.25">
      <c r="A148" s="2">
        <v>141</v>
      </c>
      <c r="B148" s="2">
        <v>475</v>
      </c>
      <c r="C148" s="24">
        <v>2.9849537037037036E-2</v>
      </c>
      <c r="D148" s="25" t="s">
        <v>247</v>
      </c>
      <c r="E148" s="19" t="s">
        <v>23</v>
      </c>
      <c r="F148" s="25" t="s">
        <v>24</v>
      </c>
      <c r="G148" s="25" t="s">
        <v>24</v>
      </c>
      <c r="H148" s="25" t="s">
        <v>99</v>
      </c>
      <c r="I148" s="25">
        <v>169</v>
      </c>
      <c r="J148" s="25" t="s">
        <v>100</v>
      </c>
      <c r="K148" s="25">
        <v>132</v>
      </c>
    </row>
    <row r="149" spans="1:11" x14ac:dyDescent="0.25">
      <c r="A149" s="2">
        <v>142</v>
      </c>
      <c r="B149" s="2">
        <v>114</v>
      </c>
      <c r="C149" s="24">
        <v>2.9861111111111113E-2</v>
      </c>
      <c r="D149" s="25" t="s">
        <v>248</v>
      </c>
      <c r="E149" s="19" t="s">
        <v>149</v>
      </c>
      <c r="F149" s="25" t="s">
        <v>150</v>
      </c>
      <c r="G149" s="25" t="s">
        <v>35</v>
      </c>
      <c r="H149" s="25" t="s">
        <v>48</v>
      </c>
      <c r="I149" s="25">
        <v>197</v>
      </c>
      <c r="J149" s="25" t="s">
        <v>56</v>
      </c>
      <c r="K149" s="25" t="s">
        <v>56</v>
      </c>
    </row>
    <row r="150" spans="1:11" x14ac:dyDescent="0.25">
      <c r="A150" s="2">
        <v>143</v>
      </c>
      <c r="B150" s="2">
        <v>146</v>
      </c>
      <c r="C150" s="24">
        <v>2.9872685185185183E-2</v>
      </c>
      <c r="D150" s="25" t="s">
        <v>249</v>
      </c>
      <c r="E150" s="19" t="s">
        <v>95</v>
      </c>
      <c r="F150" s="25" t="s">
        <v>96</v>
      </c>
      <c r="G150" s="25" t="s">
        <v>96</v>
      </c>
      <c r="H150" s="25" t="s">
        <v>126</v>
      </c>
      <c r="I150" s="25">
        <v>196</v>
      </c>
      <c r="J150" s="25" t="s">
        <v>90</v>
      </c>
      <c r="K150" s="25">
        <v>133</v>
      </c>
    </row>
    <row r="151" spans="1:11" x14ac:dyDescent="0.25">
      <c r="A151" s="2">
        <v>144</v>
      </c>
      <c r="B151" s="2">
        <v>697</v>
      </c>
      <c r="C151" s="24">
        <v>2.989583333333333E-2</v>
      </c>
      <c r="D151" s="25" t="s">
        <v>250</v>
      </c>
      <c r="E151" s="19" t="s">
        <v>173</v>
      </c>
      <c r="F151" s="25" t="s">
        <v>174</v>
      </c>
      <c r="G151" s="25" t="s">
        <v>174</v>
      </c>
      <c r="H151" s="25" t="s">
        <v>110</v>
      </c>
      <c r="I151" s="25">
        <v>168</v>
      </c>
      <c r="J151" s="25" t="s">
        <v>100</v>
      </c>
      <c r="K151" s="25">
        <v>134</v>
      </c>
    </row>
    <row r="152" spans="1:11" x14ac:dyDescent="0.25">
      <c r="A152" s="2">
        <v>145</v>
      </c>
      <c r="B152" s="2">
        <v>136</v>
      </c>
      <c r="C152" s="24">
        <v>2.9930555555555557E-2</v>
      </c>
      <c r="D152" s="25" t="s">
        <v>251</v>
      </c>
      <c r="E152" s="19" t="s">
        <v>95</v>
      </c>
      <c r="F152" s="25" t="s">
        <v>96</v>
      </c>
      <c r="G152" s="25" t="s">
        <v>96</v>
      </c>
      <c r="H152" s="25" t="s">
        <v>48</v>
      </c>
      <c r="I152" s="25">
        <v>195</v>
      </c>
      <c r="J152" s="25" t="s">
        <v>83</v>
      </c>
      <c r="K152" s="25">
        <v>135</v>
      </c>
    </row>
    <row r="153" spans="1:11" x14ac:dyDescent="0.25">
      <c r="A153" s="2">
        <v>146</v>
      </c>
      <c r="B153" s="2">
        <v>814</v>
      </c>
      <c r="C153" s="24">
        <v>2.9976851851851852E-2</v>
      </c>
      <c r="D153" s="25" t="s">
        <v>252</v>
      </c>
      <c r="E153" s="19" t="s">
        <v>28</v>
      </c>
      <c r="F153" s="25" t="s">
        <v>29</v>
      </c>
      <c r="G153" s="25" t="s">
        <v>30</v>
      </c>
      <c r="H153" s="25" t="s">
        <v>136</v>
      </c>
      <c r="I153" s="25">
        <v>194</v>
      </c>
      <c r="J153" s="25" t="s">
        <v>26</v>
      </c>
      <c r="K153" s="25">
        <v>136</v>
      </c>
    </row>
    <row r="154" spans="1:11" x14ac:dyDescent="0.25">
      <c r="A154" s="2">
        <v>147</v>
      </c>
      <c r="B154" s="2">
        <v>476</v>
      </c>
      <c r="C154" s="24">
        <v>3.0000000000000002E-2</v>
      </c>
      <c r="D154" s="25" t="s">
        <v>253</v>
      </c>
      <c r="E154" s="19" t="s">
        <v>23</v>
      </c>
      <c r="F154" s="25" t="s">
        <v>24</v>
      </c>
      <c r="G154" s="25" t="s">
        <v>24</v>
      </c>
      <c r="H154" s="25" t="s">
        <v>170</v>
      </c>
      <c r="I154" s="25">
        <v>167</v>
      </c>
      <c r="J154" s="25" t="s">
        <v>188</v>
      </c>
      <c r="K154" s="25">
        <v>137</v>
      </c>
    </row>
    <row r="155" spans="1:11" x14ac:dyDescent="0.25">
      <c r="A155" s="2">
        <v>148</v>
      </c>
      <c r="B155" s="2">
        <v>631</v>
      </c>
      <c r="C155" s="24">
        <v>3.0023148148148149E-2</v>
      </c>
      <c r="D155" s="25" t="s">
        <v>254</v>
      </c>
      <c r="E155" s="19" t="s">
        <v>75</v>
      </c>
      <c r="F155" s="25" t="s">
        <v>76</v>
      </c>
      <c r="G155" s="25" t="s">
        <v>77</v>
      </c>
      <c r="H155" s="25" t="s">
        <v>126</v>
      </c>
      <c r="I155" s="25">
        <v>193</v>
      </c>
      <c r="J155" s="25" t="s">
        <v>181</v>
      </c>
      <c r="K155" s="25">
        <v>138</v>
      </c>
    </row>
    <row r="156" spans="1:11" x14ac:dyDescent="0.25">
      <c r="A156" s="2">
        <v>149</v>
      </c>
      <c r="B156" s="2">
        <v>332</v>
      </c>
      <c r="C156" s="24">
        <v>3.0115740740740738E-2</v>
      </c>
      <c r="D156" s="25" t="s">
        <v>255</v>
      </c>
      <c r="E156" s="19" t="s">
        <v>67</v>
      </c>
      <c r="F156" s="25" t="s">
        <v>68</v>
      </c>
      <c r="G156" s="25" t="s">
        <v>68</v>
      </c>
      <c r="H156" s="25" t="s">
        <v>187</v>
      </c>
      <c r="I156" s="25">
        <v>166</v>
      </c>
      <c r="J156" s="25" t="s">
        <v>171</v>
      </c>
      <c r="K156" s="25">
        <v>139</v>
      </c>
    </row>
    <row r="157" spans="1:11" x14ac:dyDescent="0.25">
      <c r="A157" s="2">
        <v>150</v>
      </c>
      <c r="B157" s="2">
        <v>122</v>
      </c>
      <c r="C157" s="24">
        <v>3.0150462962962962E-2</v>
      </c>
      <c r="D157" s="25" t="s">
        <v>256</v>
      </c>
      <c r="E157" s="19" t="s">
        <v>149</v>
      </c>
      <c r="F157" s="25" t="s">
        <v>150</v>
      </c>
      <c r="G157" s="25" t="s">
        <v>35</v>
      </c>
      <c r="H157" s="25" t="s">
        <v>141</v>
      </c>
      <c r="I157" s="25">
        <v>165</v>
      </c>
      <c r="J157" s="25" t="s">
        <v>195</v>
      </c>
      <c r="K157" s="25">
        <v>140</v>
      </c>
    </row>
    <row r="158" spans="1:11" x14ac:dyDescent="0.25">
      <c r="A158" s="2">
        <v>151</v>
      </c>
      <c r="B158" s="2">
        <v>348</v>
      </c>
      <c r="C158" s="24">
        <v>3.0324074074074073E-2</v>
      </c>
      <c r="D158" s="25" t="s">
        <v>257</v>
      </c>
      <c r="E158" s="19" t="s">
        <v>67</v>
      </c>
      <c r="F158" s="25" t="s">
        <v>68</v>
      </c>
      <c r="G158" s="25" t="s">
        <v>68</v>
      </c>
      <c r="H158" s="25" t="s">
        <v>31</v>
      </c>
      <c r="I158" s="25">
        <v>192</v>
      </c>
      <c r="J158" s="25" t="s">
        <v>21</v>
      </c>
      <c r="K158" s="25">
        <v>141</v>
      </c>
    </row>
    <row r="159" spans="1:11" x14ac:dyDescent="0.25">
      <c r="A159" s="2">
        <v>152</v>
      </c>
      <c r="B159" s="2">
        <v>173</v>
      </c>
      <c r="C159" s="24">
        <v>3.037037037037037E-2</v>
      </c>
      <c r="D159" s="25" t="s">
        <v>258</v>
      </c>
      <c r="E159" s="19" t="s">
        <v>173</v>
      </c>
      <c r="F159" s="25" t="s">
        <v>174</v>
      </c>
      <c r="G159" s="25" t="s">
        <v>174</v>
      </c>
      <c r="H159" s="25" t="s">
        <v>60</v>
      </c>
      <c r="I159" s="25">
        <v>191</v>
      </c>
      <c r="J159" s="25" t="s">
        <v>90</v>
      </c>
      <c r="K159" s="25">
        <v>142</v>
      </c>
    </row>
    <row r="160" spans="1:11" x14ac:dyDescent="0.25">
      <c r="A160" s="2">
        <v>153</v>
      </c>
      <c r="B160" s="2">
        <v>706</v>
      </c>
      <c r="C160" s="24">
        <v>3.0405092592592591E-2</v>
      </c>
      <c r="D160" s="25" t="s">
        <v>259</v>
      </c>
      <c r="E160" s="19" t="s">
        <v>173</v>
      </c>
      <c r="F160" s="25" t="s">
        <v>174</v>
      </c>
      <c r="G160" s="25" t="s">
        <v>174</v>
      </c>
      <c r="H160" s="25" t="s">
        <v>20</v>
      </c>
      <c r="I160" s="25">
        <v>190</v>
      </c>
      <c r="J160" s="25" t="s">
        <v>37</v>
      </c>
      <c r="K160" s="25">
        <v>143</v>
      </c>
    </row>
    <row r="161" spans="1:11" x14ac:dyDescent="0.25">
      <c r="A161" s="2">
        <v>154</v>
      </c>
      <c r="B161" s="2">
        <v>820</v>
      </c>
      <c r="C161" s="24">
        <v>3.0416666666666665E-2</v>
      </c>
      <c r="D161" s="25" t="s">
        <v>260</v>
      </c>
      <c r="E161" s="19" t="s">
        <v>173</v>
      </c>
      <c r="F161" s="25" t="s">
        <v>174</v>
      </c>
      <c r="G161" s="25" t="s">
        <v>174</v>
      </c>
      <c r="H161" s="25" t="s">
        <v>141</v>
      </c>
      <c r="I161" s="25">
        <v>164</v>
      </c>
      <c r="J161" s="25" t="s">
        <v>155</v>
      </c>
      <c r="K161" s="25">
        <v>144</v>
      </c>
    </row>
    <row r="162" spans="1:11" x14ac:dyDescent="0.25">
      <c r="A162" s="2">
        <v>155</v>
      </c>
      <c r="B162" s="2">
        <v>281</v>
      </c>
      <c r="C162" s="24">
        <v>3.0520833333333334E-2</v>
      </c>
      <c r="D162" s="25" t="s">
        <v>261</v>
      </c>
      <c r="E162" s="19" t="s">
        <v>123</v>
      </c>
      <c r="F162" s="25" t="s">
        <v>124</v>
      </c>
      <c r="G162" s="25" t="s">
        <v>105</v>
      </c>
      <c r="H162" s="25" t="s">
        <v>136</v>
      </c>
      <c r="I162" s="25">
        <v>189</v>
      </c>
      <c r="J162" s="25" t="s">
        <v>83</v>
      </c>
      <c r="K162" s="25">
        <v>145</v>
      </c>
    </row>
    <row r="163" spans="1:11" x14ac:dyDescent="0.25">
      <c r="A163" s="2">
        <v>156</v>
      </c>
      <c r="B163" s="2">
        <v>343</v>
      </c>
      <c r="C163" s="24">
        <v>3.0590277777777775E-2</v>
      </c>
      <c r="D163" s="25" t="s">
        <v>262</v>
      </c>
      <c r="E163" s="19" t="s">
        <v>67</v>
      </c>
      <c r="F163" s="25" t="s">
        <v>68</v>
      </c>
      <c r="G163" s="25" t="s">
        <v>68</v>
      </c>
      <c r="H163" s="25" t="s">
        <v>185</v>
      </c>
      <c r="I163" s="25">
        <v>188</v>
      </c>
      <c r="J163" s="25" t="s">
        <v>181</v>
      </c>
      <c r="K163" s="25">
        <v>146</v>
      </c>
    </row>
    <row r="164" spans="1:11" x14ac:dyDescent="0.25">
      <c r="A164" s="2">
        <v>157</v>
      </c>
      <c r="B164" s="2">
        <v>719</v>
      </c>
      <c r="C164" s="24">
        <v>3.0659722222222224E-2</v>
      </c>
      <c r="D164" s="25" t="s">
        <v>263</v>
      </c>
      <c r="E164" s="19" t="s">
        <v>173</v>
      </c>
      <c r="F164" s="25" t="s">
        <v>174</v>
      </c>
      <c r="G164" s="25" t="s">
        <v>174</v>
      </c>
      <c r="H164" s="25" t="s">
        <v>48</v>
      </c>
      <c r="I164" s="25">
        <v>187</v>
      </c>
      <c r="J164" s="25" t="s">
        <v>83</v>
      </c>
      <c r="K164" s="25">
        <v>147</v>
      </c>
    </row>
    <row r="165" spans="1:11" x14ac:dyDescent="0.25">
      <c r="A165" s="2">
        <v>158</v>
      </c>
      <c r="B165" s="2">
        <v>32</v>
      </c>
      <c r="C165" s="24">
        <v>3.0671296296296294E-2</v>
      </c>
      <c r="D165" s="25" t="s">
        <v>264</v>
      </c>
      <c r="E165" s="19" t="s">
        <v>39</v>
      </c>
      <c r="F165" s="25" t="s">
        <v>40</v>
      </c>
      <c r="G165" s="25" t="s">
        <v>40</v>
      </c>
      <c r="H165" s="25" t="s">
        <v>167</v>
      </c>
      <c r="I165" s="25">
        <v>163</v>
      </c>
      <c r="J165" s="25" t="s">
        <v>265</v>
      </c>
      <c r="K165" s="25">
        <v>148</v>
      </c>
    </row>
    <row r="166" spans="1:11" x14ac:dyDescent="0.25">
      <c r="A166" s="2">
        <v>159</v>
      </c>
      <c r="B166" s="2">
        <v>160</v>
      </c>
      <c r="C166" s="24">
        <v>3.0717592592592591E-2</v>
      </c>
      <c r="D166" s="25" t="s">
        <v>266</v>
      </c>
      <c r="E166" s="19" t="s">
        <v>173</v>
      </c>
      <c r="F166" s="25" t="s">
        <v>174</v>
      </c>
      <c r="G166" s="25" t="s">
        <v>174</v>
      </c>
      <c r="H166" s="25" t="s">
        <v>48</v>
      </c>
      <c r="I166" s="25">
        <v>186</v>
      </c>
      <c r="J166" s="25" t="s">
        <v>45</v>
      </c>
      <c r="K166" s="25">
        <v>149</v>
      </c>
    </row>
    <row r="167" spans="1:11" x14ac:dyDescent="0.25">
      <c r="A167" s="2">
        <v>160</v>
      </c>
      <c r="B167" s="2">
        <v>338</v>
      </c>
      <c r="C167" s="24">
        <v>3.0833333333333334E-2</v>
      </c>
      <c r="D167" s="25" t="s">
        <v>267</v>
      </c>
      <c r="E167" s="19" t="s">
        <v>67</v>
      </c>
      <c r="F167" s="25" t="s">
        <v>68</v>
      </c>
      <c r="G167" s="25" t="s">
        <v>68</v>
      </c>
      <c r="H167" s="25" t="s">
        <v>119</v>
      </c>
      <c r="I167" s="25">
        <v>162</v>
      </c>
      <c r="J167" s="25" t="s">
        <v>120</v>
      </c>
      <c r="K167" s="25">
        <v>150</v>
      </c>
    </row>
    <row r="168" spans="1:11" x14ac:dyDescent="0.25">
      <c r="A168" s="2">
        <v>161</v>
      </c>
      <c r="B168" s="2">
        <v>249</v>
      </c>
      <c r="C168" s="24">
        <v>3.0856481481481481E-2</v>
      </c>
      <c r="D168" s="25" t="s">
        <v>268</v>
      </c>
      <c r="E168" s="19" t="s">
        <v>224</v>
      </c>
      <c r="F168" s="25" t="s">
        <v>225</v>
      </c>
      <c r="G168" s="25" t="s">
        <v>35</v>
      </c>
      <c r="H168" s="25" t="s">
        <v>136</v>
      </c>
      <c r="I168" s="25">
        <v>185</v>
      </c>
      <c r="J168" s="25" t="s">
        <v>56</v>
      </c>
      <c r="K168" s="25" t="s">
        <v>56</v>
      </c>
    </row>
    <row r="169" spans="1:11" x14ac:dyDescent="0.25">
      <c r="A169" s="2">
        <v>162</v>
      </c>
      <c r="B169" s="2">
        <v>817</v>
      </c>
      <c r="C169" s="24">
        <v>3.0914351851851849E-2</v>
      </c>
      <c r="D169" s="25" t="s">
        <v>269</v>
      </c>
      <c r="E169" s="19" t="s">
        <v>51</v>
      </c>
      <c r="F169" s="25" t="s">
        <v>52</v>
      </c>
      <c r="G169" s="25" t="s">
        <v>52</v>
      </c>
      <c r="H169" s="25" t="s">
        <v>60</v>
      </c>
      <c r="I169" s="25">
        <v>184</v>
      </c>
      <c r="J169" s="25" t="s">
        <v>61</v>
      </c>
      <c r="K169" s="25">
        <v>151</v>
      </c>
    </row>
    <row r="170" spans="1:11" x14ac:dyDescent="0.25">
      <c r="A170" s="2">
        <v>163</v>
      </c>
      <c r="B170" s="2">
        <v>618</v>
      </c>
      <c r="C170" s="24">
        <v>3.0983796296296297E-2</v>
      </c>
      <c r="D170" s="25" t="s">
        <v>270</v>
      </c>
      <c r="E170" s="19" t="s">
        <v>75</v>
      </c>
      <c r="F170" s="25" t="s">
        <v>76</v>
      </c>
      <c r="G170" s="25" t="s">
        <v>77</v>
      </c>
      <c r="H170" s="25" t="s">
        <v>170</v>
      </c>
      <c r="I170" s="25">
        <v>161</v>
      </c>
      <c r="J170" s="25" t="s">
        <v>171</v>
      </c>
      <c r="K170" s="25">
        <v>152</v>
      </c>
    </row>
    <row r="171" spans="1:11" x14ac:dyDescent="0.25">
      <c r="A171" s="2">
        <v>164</v>
      </c>
      <c r="B171" s="2">
        <v>352</v>
      </c>
      <c r="C171" s="24">
        <v>3.1006944444444445E-2</v>
      </c>
      <c r="D171" s="25" t="s">
        <v>271</v>
      </c>
      <c r="E171" s="19" t="s">
        <v>67</v>
      </c>
      <c r="F171" s="25" t="s">
        <v>68</v>
      </c>
      <c r="G171" s="25" t="s">
        <v>68</v>
      </c>
      <c r="H171" s="25" t="s">
        <v>167</v>
      </c>
      <c r="I171" s="25">
        <v>160</v>
      </c>
      <c r="J171" s="25" t="s">
        <v>142</v>
      </c>
      <c r="K171" s="25">
        <v>153</v>
      </c>
    </row>
    <row r="172" spans="1:11" x14ac:dyDescent="0.25">
      <c r="A172" s="2">
        <v>165</v>
      </c>
      <c r="B172" s="2">
        <v>712</v>
      </c>
      <c r="C172" s="24">
        <v>3.1053240740740742E-2</v>
      </c>
      <c r="D172" s="25" t="s">
        <v>272</v>
      </c>
      <c r="E172" s="19" t="s">
        <v>58</v>
      </c>
      <c r="F172" s="25" t="s">
        <v>59</v>
      </c>
      <c r="G172" s="25" t="s">
        <v>59</v>
      </c>
      <c r="H172" s="25" t="s">
        <v>141</v>
      </c>
      <c r="I172" s="25">
        <v>159</v>
      </c>
      <c r="J172" s="25" t="s">
        <v>155</v>
      </c>
      <c r="K172" s="25">
        <v>154</v>
      </c>
    </row>
    <row r="173" spans="1:11" x14ac:dyDescent="0.25">
      <c r="A173" s="2">
        <v>166</v>
      </c>
      <c r="B173" s="2">
        <v>280</v>
      </c>
      <c r="C173" s="24">
        <v>3.108796296296296E-2</v>
      </c>
      <c r="D173" s="25" t="s">
        <v>273</v>
      </c>
      <c r="E173" s="19" t="s">
        <v>123</v>
      </c>
      <c r="F173" s="25" t="s">
        <v>124</v>
      </c>
      <c r="G173" s="25" t="s">
        <v>105</v>
      </c>
      <c r="H173" s="25" t="s">
        <v>136</v>
      </c>
      <c r="I173" s="25">
        <v>183</v>
      </c>
      <c r="J173" s="25" t="s">
        <v>21</v>
      </c>
      <c r="K173" s="25">
        <v>155</v>
      </c>
    </row>
    <row r="174" spans="1:11" x14ac:dyDescent="0.25">
      <c r="A174" s="2">
        <v>167</v>
      </c>
      <c r="B174" s="2">
        <v>810</v>
      </c>
      <c r="C174" s="24">
        <v>3.1111111111111107E-2</v>
      </c>
      <c r="D174" s="25" t="s">
        <v>274</v>
      </c>
      <c r="E174" s="19">
        <v>0</v>
      </c>
      <c r="F174" s="25" t="s">
        <v>56</v>
      </c>
      <c r="G174" s="25" t="s">
        <v>56</v>
      </c>
      <c r="H174" s="25" t="s">
        <v>170</v>
      </c>
      <c r="I174" s="25" t="s">
        <v>56</v>
      </c>
      <c r="J174" s="25" t="s">
        <v>56</v>
      </c>
      <c r="K174" s="25" t="s">
        <v>56</v>
      </c>
    </row>
    <row r="175" spans="1:11" x14ac:dyDescent="0.25">
      <c r="A175" s="2">
        <v>168</v>
      </c>
      <c r="B175" s="2">
        <v>254</v>
      </c>
      <c r="C175" s="24">
        <v>3.1145833333333334E-2</v>
      </c>
      <c r="D175" s="25" t="s">
        <v>275</v>
      </c>
      <c r="E175" s="19" t="s">
        <v>112</v>
      </c>
      <c r="F175" s="25" t="s">
        <v>113</v>
      </c>
      <c r="G175" s="25" t="s">
        <v>30</v>
      </c>
      <c r="H175" s="25" t="s">
        <v>136</v>
      </c>
      <c r="I175" s="25">
        <v>182</v>
      </c>
      <c r="J175" s="25" t="s">
        <v>65</v>
      </c>
      <c r="K175" s="25">
        <v>156</v>
      </c>
    </row>
    <row r="176" spans="1:11" x14ac:dyDescent="0.25">
      <c r="A176" s="2">
        <v>169</v>
      </c>
      <c r="B176" s="2">
        <v>837</v>
      </c>
      <c r="C176" s="24">
        <v>3.1145833333333334E-2</v>
      </c>
      <c r="D176" s="25" t="s">
        <v>276</v>
      </c>
      <c r="E176" s="19" t="s">
        <v>39</v>
      </c>
      <c r="F176" s="25" t="s">
        <v>40</v>
      </c>
      <c r="G176" s="25" t="s">
        <v>40</v>
      </c>
      <c r="H176" s="25" t="s">
        <v>99</v>
      </c>
      <c r="I176" s="25">
        <v>158</v>
      </c>
      <c r="J176" s="25" t="s">
        <v>277</v>
      </c>
      <c r="K176" s="25">
        <v>157</v>
      </c>
    </row>
    <row r="177" spans="1:11" x14ac:dyDescent="0.25">
      <c r="A177" s="2">
        <v>170</v>
      </c>
      <c r="B177" s="2">
        <v>438</v>
      </c>
      <c r="C177" s="24">
        <v>3.1296296296296301E-2</v>
      </c>
      <c r="D177" s="25" t="s">
        <v>278</v>
      </c>
      <c r="E177" s="19" t="s">
        <v>23</v>
      </c>
      <c r="F177" s="25" t="s">
        <v>24</v>
      </c>
      <c r="G177" s="25" t="s">
        <v>24</v>
      </c>
      <c r="H177" s="25" t="s">
        <v>167</v>
      </c>
      <c r="I177" s="25">
        <v>157</v>
      </c>
      <c r="J177" s="25" t="s">
        <v>155</v>
      </c>
      <c r="K177" s="25">
        <v>158</v>
      </c>
    </row>
    <row r="178" spans="1:11" x14ac:dyDescent="0.25">
      <c r="A178" s="2">
        <v>171</v>
      </c>
      <c r="B178" s="2">
        <v>673</v>
      </c>
      <c r="C178" s="24">
        <v>3.1319444444444448E-2</v>
      </c>
      <c r="D178" s="25" t="s">
        <v>279</v>
      </c>
      <c r="E178" s="19" t="s">
        <v>103</v>
      </c>
      <c r="F178" s="25" t="s">
        <v>104</v>
      </c>
      <c r="G178" s="25" t="s">
        <v>105</v>
      </c>
      <c r="H178" s="25" t="s">
        <v>187</v>
      </c>
      <c r="I178" s="25">
        <v>156</v>
      </c>
      <c r="J178" s="25" t="s">
        <v>171</v>
      </c>
      <c r="K178" s="25">
        <v>159</v>
      </c>
    </row>
    <row r="179" spans="1:11" x14ac:dyDescent="0.25">
      <c r="A179" s="2">
        <v>172</v>
      </c>
      <c r="B179" s="2">
        <v>242</v>
      </c>
      <c r="C179" s="24">
        <v>3.1331018518518515E-2</v>
      </c>
      <c r="D179" s="25" t="s">
        <v>280</v>
      </c>
      <c r="E179" s="19" t="s">
        <v>224</v>
      </c>
      <c r="F179" s="25" t="s">
        <v>225</v>
      </c>
      <c r="G179" s="25" t="s">
        <v>35</v>
      </c>
      <c r="H179" s="25" t="s">
        <v>136</v>
      </c>
      <c r="I179" s="25">
        <v>181</v>
      </c>
      <c r="J179" s="25" t="s">
        <v>56</v>
      </c>
      <c r="K179" s="25" t="s">
        <v>56</v>
      </c>
    </row>
    <row r="180" spans="1:11" x14ac:dyDescent="0.25">
      <c r="A180" s="2">
        <v>173</v>
      </c>
      <c r="B180" s="2">
        <v>612</v>
      </c>
      <c r="C180" s="24">
        <v>3.1574074074074074E-2</v>
      </c>
      <c r="D180" s="25" t="s">
        <v>281</v>
      </c>
      <c r="E180" s="19" t="s">
        <v>75</v>
      </c>
      <c r="F180" s="25" t="s">
        <v>76</v>
      </c>
      <c r="G180" s="25" t="s">
        <v>77</v>
      </c>
      <c r="H180" s="25" t="s">
        <v>136</v>
      </c>
      <c r="I180" s="25">
        <v>180</v>
      </c>
      <c r="J180" s="25" t="s">
        <v>90</v>
      </c>
      <c r="K180" s="25">
        <v>160</v>
      </c>
    </row>
    <row r="181" spans="1:11" x14ac:dyDescent="0.25">
      <c r="A181" s="2">
        <v>174</v>
      </c>
      <c r="B181" s="2">
        <v>447</v>
      </c>
      <c r="C181" s="24">
        <v>3.1631944444444442E-2</v>
      </c>
      <c r="D181" s="25" t="s">
        <v>282</v>
      </c>
      <c r="E181" s="19" t="s">
        <v>23</v>
      </c>
      <c r="F181" s="25" t="s">
        <v>24</v>
      </c>
      <c r="G181" s="25" t="s">
        <v>24</v>
      </c>
      <c r="H181" s="25" t="s">
        <v>60</v>
      </c>
      <c r="I181" s="25">
        <v>179</v>
      </c>
      <c r="J181" s="25" t="s">
        <v>90</v>
      </c>
      <c r="K181" s="25">
        <v>161</v>
      </c>
    </row>
    <row r="182" spans="1:11" x14ac:dyDescent="0.25">
      <c r="A182" s="2">
        <v>175</v>
      </c>
      <c r="B182" s="2">
        <v>97</v>
      </c>
      <c r="C182" s="24">
        <v>3.1770833333333331E-2</v>
      </c>
      <c r="D182" s="25" t="s">
        <v>283</v>
      </c>
      <c r="E182" s="19" t="s">
        <v>108</v>
      </c>
      <c r="F182" s="25" t="s">
        <v>109</v>
      </c>
      <c r="G182" s="25" t="s">
        <v>109</v>
      </c>
      <c r="H182" s="25" t="s">
        <v>167</v>
      </c>
      <c r="I182" s="25">
        <v>155</v>
      </c>
      <c r="J182" s="25" t="s">
        <v>155</v>
      </c>
      <c r="K182" s="25">
        <v>162</v>
      </c>
    </row>
    <row r="183" spans="1:11" x14ac:dyDescent="0.25">
      <c r="A183" s="2">
        <v>176</v>
      </c>
      <c r="B183" s="2">
        <v>402</v>
      </c>
      <c r="C183" s="24">
        <v>3.1770833333333331E-2</v>
      </c>
      <c r="D183" s="25" t="s">
        <v>284</v>
      </c>
      <c r="E183" s="19" t="s">
        <v>58</v>
      </c>
      <c r="F183" s="25" t="s">
        <v>59</v>
      </c>
      <c r="G183" s="25" t="s">
        <v>59</v>
      </c>
      <c r="H183" s="25" t="s">
        <v>60</v>
      </c>
      <c r="I183" s="25">
        <v>178</v>
      </c>
      <c r="J183" s="25" t="s">
        <v>65</v>
      </c>
      <c r="K183" s="25">
        <v>163</v>
      </c>
    </row>
    <row r="184" spans="1:11" x14ac:dyDescent="0.25">
      <c r="A184" s="2">
        <v>177</v>
      </c>
      <c r="B184" s="2">
        <v>61</v>
      </c>
      <c r="C184" s="24">
        <v>3.184027777777778E-2</v>
      </c>
      <c r="D184" s="25" t="s">
        <v>285</v>
      </c>
      <c r="E184" s="19" t="s">
        <v>39</v>
      </c>
      <c r="F184" s="25" t="s">
        <v>40</v>
      </c>
      <c r="G184" s="25" t="s">
        <v>40</v>
      </c>
      <c r="H184" s="25" t="s">
        <v>167</v>
      </c>
      <c r="I184" s="25">
        <v>154</v>
      </c>
      <c r="J184" s="25" t="s">
        <v>286</v>
      </c>
      <c r="K184" s="25">
        <v>164</v>
      </c>
    </row>
    <row r="185" spans="1:11" x14ac:dyDescent="0.25">
      <c r="A185" s="2">
        <v>178</v>
      </c>
      <c r="B185" s="2">
        <v>638</v>
      </c>
      <c r="C185" s="24">
        <v>3.1875000000000001E-2</v>
      </c>
      <c r="D185" s="25" t="s">
        <v>287</v>
      </c>
      <c r="E185" s="19" t="s">
        <v>75</v>
      </c>
      <c r="F185" s="25" t="s">
        <v>76</v>
      </c>
      <c r="G185" s="25" t="s">
        <v>77</v>
      </c>
      <c r="H185" s="25" t="s">
        <v>187</v>
      </c>
      <c r="I185" s="25">
        <v>153</v>
      </c>
      <c r="J185" s="25" t="s">
        <v>188</v>
      </c>
      <c r="K185" s="25">
        <v>165</v>
      </c>
    </row>
    <row r="186" spans="1:11" x14ac:dyDescent="0.25">
      <c r="A186" s="2">
        <v>179</v>
      </c>
      <c r="B186" s="2">
        <v>589</v>
      </c>
      <c r="C186" s="24">
        <v>3.2002314814814817E-2</v>
      </c>
      <c r="D186" s="25" t="s">
        <v>288</v>
      </c>
      <c r="E186" s="19" t="s">
        <v>241</v>
      </c>
      <c r="F186" s="25" t="s">
        <v>242</v>
      </c>
      <c r="G186" s="25" t="s">
        <v>77</v>
      </c>
      <c r="H186" s="25" t="s">
        <v>289</v>
      </c>
      <c r="I186" s="25">
        <v>152</v>
      </c>
      <c r="J186" s="25" t="s">
        <v>120</v>
      </c>
      <c r="K186" s="25">
        <v>166</v>
      </c>
    </row>
    <row r="187" spans="1:11" x14ac:dyDescent="0.25">
      <c r="A187" s="2">
        <v>180</v>
      </c>
      <c r="B187" s="2">
        <v>454</v>
      </c>
      <c r="C187" s="24">
        <v>3.2025462962962964E-2</v>
      </c>
      <c r="D187" s="25" t="s">
        <v>290</v>
      </c>
      <c r="E187" s="19" t="s">
        <v>23</v>
      </c>
      <c r="F187" s="25" t="s">
        <v>24</v>
      </c>
      <c r="G187" s="25" t="s">
        <v>24</v>
      </c>
      <c r="H187" s="25" t="s">
        <v>136</v>
      </c>
      <c r="I187" s="25">
        <v>177</v>
      </c>
      <c r="J187" s="25" t="s">
        <v>137</v>
      </c>
      <c r="K187" s="25">
        <v>167</v>
      </c>
    </row>
    <row r="188" spans="1:11" x14ac:dyDescent="0.25">
      <c r="A188" s="2">
        <v>181</v>
      </c>
      <c r="B188" s="2">
        <v>259</v>
      </c>
      <c r="C188" s="24">
        <v>3.2037037037037037E-2</v>
      </c>
      <c r="D188" s="25" t="s">
        <v>291</v>
      </c>
      <c r="E188" s="19" t="s">
        <v>207</v>
      </c>
      <c r="F188" s="25" t="s">
        <v>208</v>
      </c>
      <c r="G188" s="25" t="s">
        <v>35</v>
      </c>
      <c r="H188" s="25" t="s">
        <v>136</v>
      </c>
      <c r="I188" s="25">
        <v>176</v>
      </c>
      <c r="J188" s="25" t="s">
        <v>56</v>
      </c>
      <c r="K188" s="25" t="s">
        <v>56</v>
      </c>
    </row>
    <row r="189" spans="1:11" x14ac:dyDescent="0.25">
      <c r="A189" s="2">
        <v>182</v>
      </c>
      <c r="B189" s="2">
        <v>831</v>
      </c>
      <c r="C189" s="24">
        <v>3.2071759259259258E-2</v>
      </c>
      <c r="D189" s="25" t="s">
        <v>292</v>
      </c>
      <c r="E189" s="19" t="s">
        <v>23</v>
      </c>
      <c r="F189" s="25" t="s">
        <v>24</v>
      </c>
      <c r="G189" s="25" t="s">
        <v>24</v>
      </c>
      <c r="H189" s="25" t="s">
        <v>99</v>
      </c>
      <c r="I189" s="25">
        <v>151</v>
      </c>
      <c r="J189" s="25" t="s">
        <v>147</v>
      </c>
      <c r="K189" s="25">
        <v>168</v>
      </c>
    </row>
    <row r="190" spans="1:11" x14ac:dyDescent="0.25">
      <c r="A190" s="2">
        <v>183</v>
      </c>
      <c r="B190" s="2">
        <v>453</v>
      </c>
      <c r="C190" s="24">
        <v>3.2071759259259258E-2</v>
      </c>
      <c r="D190" s="25" t="s">
        <v>293</v>
      </c>
      <c r="E190" s="19" t="s">
        <v>23</v>
      </c>
      <c r="F190" s="25" t="s">
        <v>24</v>
      </c>
      <c r="G190" s="25" t="s">
        <v>24</v>
      </c>
      <c r="H190" s="25" t="s">
        <v>99</v>
      </c>
      <c r="I190" s="25">
        <v>150</v>
      </c>
      <c r="J190" s="25" t="s">
        <v>195</v>
      </c>
      <c r="K190" s="25">
        <v>169</v>
      </c>
    </row>
    <row r="191" spans="1:11" x14ac:dyDescent="0.25">
      <c r="A191" s="2">
        <v>184</v>
      </c>
      <c r="B191" s="2">
        <v>646</v>
      </c>
      <c r="C191" s="24">
        <v>3.2164351851851854E-2</v>
      </c>
      <c r="D191" s="25" t="s">
        <v>294</v>
      </c>
      <c r="E191" s="19" t="s">
        <v>75</v>
      </c>
      <c r="F191" s="25" t="s">
        <v>76</v>
      </c>
      <c r="G191" s="25" t="s">
        <v>77</v>
      </c>
      <c r="H191" s="25" t="s">
        <v>119</v>
      </c>
      <c r="I191" s="25">
        <v>149</v>
      </c>
      <c r="J191" s="25" t="s">
        <v>295</v>
      </c>
      <c r="K191" s="25">
        <v>170</v>
      </c>
    </row>
    <row r="192" spans="1:11" x14ac:dyDescent="0.25">
      <c r="A192" s="2">
        <v>185</v>
      </c>
      <c r="B192" s="2">
        <v>252</v>
      </c>
      <c r="C192" s="24">
        <v>3.2303240740740737E-2</v>
      </c>
      <c r="D192" s="25" t="s">
        <v>296</v>
      </c>
      <c r="E192" s="19" t="s">
        <v>112</v>
      </c>
      <c r="F192" s="25" t="s">
        <v>113</v>
      </c>
      <c r="G192" s="25" t="s">
        <v>30</v>
      </c>
      <c r="H192" s="25" t="s">
        <v>60</v>
      </c>
      <c r="I192" s="25">
        <v>175</v>
      </c>
      <c r="J192" s="25" t="s">
        <v>83</v>
      </c>
      <c r="K192" s="25">
        <v>171</v>
      </c>
    </row>
    <row r="193" spans="1:11" x14ac:dyDescent="0.25">
      <c r="A193" s="2">
        <v>186</v>
      </c>
      <c r="B193" s="2">
        <v>246</v>
      </c>
      <c r="C193" s="24">
        <v>3.2326388888888884E-2</v>
      </c>
      <c r="D193" s="25" t="s">
        <v>297</v>
      </c>
      <c r="E193" s="19" t="s">
        <v>224</v>
      </c>
      <c r="F193" s="25" t="s">
        <v>225</v>
      </c>
      <c r="G193" s="25" t="s">
        <v>35</v>
      </c>
      <c r="H193" s="25" t="s">
        <v>25</v>
      </c>
      <c r="I193" s="25">
        <v>174</v>
      </c>
      <c r="J193" s="25" t="s">
        <v>56</v>
      </c>
      <c r="K193" s="25" t="s">
        <v>56</v>
      </c>
    </row>
    <row r="194" spans="1:11" x14ac:dyDescent="0.25">
      <c r="A194" s="2">
        <v>187</v>
      </c>
      <c r="B194" s="2">
        <v>234</v>
      </c>
      <c r="C194" s="24">
        <v>3.243055555555556E-2</v>
      </c>
      <c r="D194" s="25" t="s">
        <v>298</v>
      </c>
      <c r="E194" s="19" t="s">
        <v>33</v>
      </c>
      <c r="F194" s="25" t="s">
        <v>34</v>
      </c>
      <c r="G194" s="25" t="s">
        <v>35</v>
      </c>
      <c r="H194" s="25" t="s">
        <v>136</v>
      </c>
      <c r="I194" s="25">
        <v>173</v>
      </c>
      <c r="J194" s="25" t="s">
        <v>56</v>
      </c>
      <c r="K194" s="25" t="s">
        <v>56</v>
      </c>
    </row>
    <row r="195" spans="1:11" x14ac:dyDescent="0.25">
      <c r="A195" s="2">
        <v>188</v>
      </c>
      <c r="B195" s="2">
        <v>131</v>
      </c>
      <c r="C195" s="24">
        <v>3.24537037037037E-2</v>
      </c>
      <c r="D195" s="25" t="s">
        <v>299</v>
      </c>
      <c r="E195" s="19" t="s">
        <v>95</v>
      </c>
      <c r="F195" s="25" t="s">
        <v>96</v>
      </c>
      <c r="G195" s="25" t="s">
        <v>96</v>
      </c>
      <c r="H195" s="25" t="s">
        <v>289</v>
      </c>
      <c r="I195" s="25">
        <v>148</v>
      </c>
      <c r="J195" s="25" t="s">
        <v>295</v>
      </c>
      <c r="K195" s="25">
        <v>172</v>
      </c>
    </row>
    <row r="196" spans="1:11" x14ac:dyDescent="0.25">
      <c r="A196" s="2">
        <v>189</v>
      </c>
      <c r="B196" s="2">
        <v>186</v>
      </c>
      <c r="C196" s="24">
        <v>3.2696759259259259E-2</v>
      </c>
      <c r="D196" s="25" t="s">
        <v>300</v>
      </c>
      <c r="E196" s="19" t="s">
        <v>173</v>
      </c>
      <c r="F196" s="25" t="s">
        <v>174</v>
      </c>
      <c r="G196" s="25" t="s">
        <v>174</v>
      </c>
      <c r="H196" s="25" t="s">
        <v>167</v>
      </c>
      <c r="I196" s="25">
        <v>147</v>
      </c>
      <c r="J196" s="25" t="s">
        <v>147</v>
      </c>
      <c r="K196" s="25">
        <v>173</v>
      </c>
    </row>
    <row r="197" spans="1:11" x14ac:dyDescent="0.25">
      <c r="A197" s="2">
        <v>190</v>
      </c>
      <c r="B197" s="2">
        <v>325</v>
      </c>
      <c r="C197" s="24">
        <v>3.2731481481481479E-2</v>
      </c>
      <c r="D197" s="25" t="s">
        <v>301</v>
      </c>
      <c r="E197" s="19" t="s">
        <v>42</v>
      </c>
      <c r="F197" s="25" t="s">
        <v>43</v>
      </c>
      <c r="G197" s="25" t="s">
        <v>43</v>
      </c>
      <c r="H197" s="25" t="s">
        <v>185</v>
      </c>
      <c r="I197" s="25">
        <v>172</v>
      </c>
      <c r="J197" s="25" t="s">
        <v>181</v>
      </c>
      <c r="K197" s="25">
        <v>174</v>
      </c>
    </row>
    <row r="198" spans="1:11" x14ac:dyDescent="0.25">
      <c r="A198" s="2">
        <v>191</v>
      </c>
      <c r="B198" s="2">
        <v>137</v>
      </c>
      <c r="C198" s="24">
        <v>3.2812500000000001E-2</v>
      </c>
      <c r="D198" s="25" t="s">
        <v>302</v>
      </c>
      <c r="E198" s="19" t="s">
        <v>95</v>
      </c>
      <c r="F198" s="25" t="s">
        <v>96</v>
      </c>
      <c r="G198" s="25" t="s">
        <v>96</v>
      </c>
      <c r="H198" s="25" t="s">
        <v>167</v>
      </c>
      <c r="I198" s="25">
        <v>146</v>
      </c>
      <c r="J198" s="25" t="s">
        <v>142</v>
      </c>
      <c r="K198" s="25">
        <v>175</v>
      </c>
    </row>
    <row r="199" spans="1:11" x14ac:dyDescent="0.25">
      <c r="A199" s="2">
        <v>192</v>
      </c>
      <c r="B199" s="2">
        <v>535</v>
      </c>
      <c r="C199" s="24">
        <v>3.2847222222222222E-2</v>
      </c>
      <c r="D199" s="25" t="s">
        <v>303</v>
      </c>
      <c r="E199" s="19" t="s">
        <v>51</v>
      </c>
      <c r="F199" s="25" t="s">
        <v>52</v>
      </c>
      <c r="G199" s="25" t="s">
        <v>52</v>
      </c>
      <c r="H199" s="25" t="s">
        <v>289</v>
      </c>
      <c r="I199" s="25">
        <v>145</v>
      </c>
      <c r="J199" s="25" t="s">
        <v>120</v>
      </c>
      <c r="K199" s="25">
        <v>176</v>
      </c>
    </row>
    <row r="200" spans="1:11" x14ac:dyDescent="0.25">
      <c r="A200" s="2">
        <v>193</v>
      </c>
      <c r="B200" s="2">
        <v>542</v>
      </c>
      <c r="C200" s="24">
        <v>3.2881944444444443E-2</v>
      </c>
      <c r="D200" s="25" t="s">
        <v>304</v>
      </c>
      <c r="E200" s="19" t="s">
        <v>51</v>
      </c>
      <c r="F200" s="25" t="s">
        <v>52</v>
      </c>
      <c r="G200" s="25" t="s">
        <v>52</v>
      </c>
      <c r="H200" s="25" t="s">
        <v>187</v>
      </c>
      <c r="I200" s="25">
        <v>144</v>
      </c>
      <c r="J200" s="25" t="s">
        <v>171</v>
      </c>
      <c r="K200" s="25">
        <v>177</v>
      </c>
    </row>
    <row r="201" spans="1:11" x14ac:dyDescent="0.25">
      <c r="A201" s="2">
        <v>194</v>
      </c>
      <c r="B201" s="2">
        <v>561</v>
      </c>
      <c r="C201" s="24">
        <v>3.2881944444444443E-2</v>
      </c>
      <c r="D201" s="25" t="s">
        <v>305</v>
      </c>
      <c r="E201" s="19" t="s">
        <v>51</v>
      </c>
      <c r="F201" s="25" t="s">
        <v>52</v>
      </c>
      <c r="G201" s="25" t="s">
        <v>52</v>
      </c>
      <c r="H201" s="25" t="s">
        <v>99</v>
      </c>
      <c r="I201" s="25">
        <v>143</v>
      </c>
      <c r="J201" s="25" t="s">
        <v>195</v>
      </c>
      <c r="K201" s="25">
        <v>178</v>
      </c>
    </row>
    <row r="202" spans="1:11" x14ac:dyDescent="0.25">
      <c r="A202" s="2">
        <v>195</v>
      </c>
      <c r="B202" s="2">
        <v>558</v>
      </c>
      <c r="C202" s="24">
        <v>3.2881944444444443E-2</v>
      </c>
      <c r="D202" s="25" t="s">
        <v>306</v>
      </c>
      <c r="E202" s="19" t="s">
        <v>51</v>
      </c>
      <c r="F202" s="25" t="s">
        <v>52</v>
      </c>
      <c r="G202" s="25" t="s">
        <v>52</v>
      </c>
      <c r="H202" s="25" t="s">
        <v>170</v>
      </c>
      <c r="I202" s="25">
        <v>142</v>
      </c>
      <c r="J202" s="25" t="s">
        <v>188</v>
      </c>
      <c r="K202" s="25">
        <v>179</v>
      </c>
    </row>
    <row r="203" spans="1:11" x14ac:dyDescent="0.25">
      <c r="A203" s="2">
        <v>196</v>
      </c>
      <c r="B203" s="2">
        <v>287</v>
      </c>
      <c r="C203" s="24">
        <v>3.2928240740740737E-2</v>
      </c>
      <c r="D203" s="25" t="s">
        <v>307</v>
      </c>
      <c r="E203" s="19" t="s">
        <v>42</v>
      </c>
      <c r="F203" s="25" t="s">
        <v>43</v>
      </c>
      <c r="G203" s="25" t="s">
        <v>43</v>
      </c>
      <c r="H203" s="25" t="s">
        <v>234</v>
      </c>
      <c r="I203" s="25">
        <v>171</v>
      </c>
      <c r="J203" s="25" t="s">
        <v>61</v>
      </c>
      <c r="K203" s="25">
        <v>180</v>
      </c>
    </row>
    <row r="204" spans="1:11" x14ac:dyDescent="0.25">
      <c r="A204" s="2">
        <v>197</v>
      </c>
      <c r="B204" s="2">
        <v>240</v>
      </c>
      <c r="C204" s="24">
        <v>3.2962962962962965E-2</v>
      </c>
      <c r="D204" s="25" t="s">
        <v>308</v>
      </c>
      <c r="E204" s="19" t="s">
        <v>224</v>
      </c>
      <c r="F204" s="25" t="s">
        <v>225</v>
      </c>
      <c r="G204" s="25" t="s">
        <v>35</v>
      </c>
      <c r="H204" s="25" t="s">
        <v>126</v>
      </c>
      <c r="I204" s="25">
        <v>170</v>
      </c>
      <c r="J204" s="25" t="s">
        <v>56</v>
      </c>
      <c r="K204" s="25" t="s">
        <v>56</v>
      </c>
    </row>
    <row r="205" spans="1:11" x14ac:dyDescent="0.25">
      <c r="A205" s="2">
        <v>198</v>
      </c>
      <c r="B205" s="2">
        <v>237</v>
      </c>
      <c r="C205" s="24">
        <v>3.3043981481481487E-2</v>
      </c>
      <c r="D205" s="25" t="s">
        <v>309</v>
      </c>
      <c r="E205" s="19" t="s">
        <v>33</v>
      </c>
      <c r="F205" s="25" t="s">
        <v>34</v>
      </c>
      <c r="G205" s="25" t="s">
        <v>35</v>
      </c>
      <c r="H205" s="25" t="s">
        <v>110</v>
      </c>
      <c r="I205" s="25">
        <v>141</v>
      </c>
      <c r="J205" s="25" t="s">
        <v>265</v>
      </c>
      <c r="K205" s="25">
        <v>181</v>
      </c>
    </row>
    <row r="206" spans="1:11" x14ac:dyDescent="0.25">
      <c r="A206" s="2">
        <v>199</v>
      </c>
      <c r="B206" s="2">
        <v>120</v>
      </c>
      <c r="C206" s="24">
        <v>3.30787037037037E-2</v>
      </c>
      <c r="D206" s="25" t="s">
        <v>310</v>
      </c>
      <c r="E206" s="19" t="s">
        <v>149</v>
      </c>
      <c r="F206" s="25" t="s">
        <v>150</v>
      </c>
      <c r="G206" s="25" t="s">
        <v>35</v>
      </c>
      <c r="H206" s="25" t="s">
        <v>185</v>
      </c>
      <c r="I206" s="25">
        <v>169</v>
      </c>
      <c r="J206" s="25" t="s">
        <v>56</v>
      </c>
      <c r="K206" s="25" t="s">
        <v>56</v>
      </c>
    </row>
    <row r="207" spans="1:11" x14ac:dyDescent="0.25">
      <c r="A207" s="2">
        <v>200</v>
      </c>
      <c r="B207" s="2">
        <v>656</v>
      </c>
      <c r="C207" s="24">
        <v>3.3194444444444443E-2</v>
      </c>
      <c r="D207" s="25" t="s">
        <v>311</v>
      </c>
      <c r="E207" s="19" t="s">
        <v>103</v>
      </c>
      <c r="F207" s="25" t="s">
        <v>104</v>
      </c>
      <c r="G207" s="25" t="s">
        <v>105</v>
      </c>
      <c r="H207" s="25" t="s">
        <v>60</v>
      </c>
      <c r="I207" s="25">
        <v>168</v>
      </c>
      <c r="J207" s="25" t="s">
        <v>37</v>
      </c>
      <c r="K207" s="25">
        <v>182</v>
      </c>
    </row>
    <row r="208" spans="1:11" x14ac:dyDescent="0.25">
      <c r="A208" s="2">
        <v>201</v>
      </c>
      <c r="B208" s="2">
        <v>35</v>
      </c>
      <c r="C208" s="24">
        <v>3.3391203703703708E-2</v>
      </c>
      <c r="D208" s="25" t="s">
        <v>312</v>
      </c>
      <c r="E208" s="19" t="s">
        <v>39</v>
      </c>
      <c r="F208" s="25" t="s">
        <v>40</v>
      </c>
      <c r="G208" s="25" t="s">
        <v>40</v>
      </c>
      <c r="H208" s="25" t="s">
        <v>126</v>
      </c>
      <c r="I208" s="25">
        <v>167</v>
      </c>
      <c r="J208" s="25" t="s">
        <v>130</v>
      </c>
      <c r="K208" s="25">
        <v>183</v>
      </c>
    </row>
    <row r="209" spans="1:11" x14ac:dyDescent="0.25">
      <c r="A209" s="2">
        <v>202</v>
      </c>
      <c r="B209" s="2">
        <v>459</v>
      </c>
      <c r="C209" s="24">
        <v>3.3425925925925921E-2</v>
      </c>
      <c r="D209" s="25" t="s">
        <v>313</v>
      </c>
      <c r="E209" s="19" t="s">
        <v>23</v>
      </c>
      <c r="F209" s="25" t="s">
        <v>24</v>
      </c>
      <c r="G209" s="25" t="s">
        <v>24</v>
      </c>
      <c r="H209" s="25" t="s">
        <v>289</v>
      </c>
      <c r="I209" s="25">
        <v>140</v>
      </c>
      <c r="J209" s="25" t="s">
        <v>120</v>
      </c>
      <c r="K209" s="25">
        <v>184</v>
      </c>
    </row>
    <row r="210" spans="1:11" x14ac:dyDescent="0.25">
      <c r="A210" s="2">
        <v>203</v>
      </c>
      <c r="B210" s="2">
        <v>228</v>
      </c>
      <c r="C210" s="24">
        <v>3.3541666666666664E-2</v>
      </c>
      <c r="D210" s="25" t="s">
        <v>314</v>
      </c>
      <c r="E210" s="19" t="s">
        <v>33</v>
      </c>
      <c r="F210" s="25" t="s">
        <v>34</v>
      </c>
      <c r="G210" s="25" t="s">
        <v>35</v>
      </c>
      <c r="H210" s="25" t="s">
        <v>167</v>
      </c>
      <c r="I210" s="25">
        <v>139</v>
      </c>
      <c r="J210" s="25" t="s">
        <v>277</v>
      </c>
      <c r="K210" s="25">
        <v>185</v>
      </c>
    </row>
    <row r="211" spans="1:11" x14ac:dyDescent="0.25">
      <c r="A211" s="2">
        <v>204</v>
      </c>
      <c r="B211" s="2">
        <v>298</v>
      </c>
      <c r="C211" s="24">
        <v>3.3900462962962966E-2</v>
      </c>
      <c r="D211" s="25" t="s">
        <v>315</v>
      </c>
      <c r="E211" s="19" t="s">
        <v>42</v>
      </c>
      <c r="F211" s="25" t="s">
        <v>43</v>
      </c>
      <c r="G211" s="25" t="s">
        <v>43</v>
      </c>
      <c r="H211" s="25" t="s">
        <v>141</v>
      </c>
      <c r="I211" s="25">
        <v>138</v>
      </c>
      <c r="J211" s="25" t="s">
        <v>142</v>
      </c>
      <c r="K211" s="25">
        <v>186</v>
      </c>
    </row>
    <row r="212" spans="1:11" x14ac:dyDescent="0.25">
      <c r="A212" s="2">
        <v>205</v>
      </c>
      <c r="B212" s="2">
        <v>299</v>
      </c>
      <c r="C212" s="24">
        <v>3.3912037037037039E-2</v>
      </c>
      <c r="D212" s="25" t="s">
        <v>316</v>
      </c>
      <c r="E212" s="19" t="s">
        <v>42</v>
      </c>
      <c r="F212" s="25" t="s">
        <v>43</v>
      </c>
      <c r="G212" s="25" t="s">
        <v>43</v>
      </c>
      <c r="H212" s="25" t="s">
        <v>25</v>
      </c>
      <c r="I212" s="25">
        <v>166</v>
      </c>
      <c r="J212" s="25" t="s">
        <v>65</v>
      </c>
      <c r="K212" s="25">
        <v>187</v>
      </c>
    </row>
    <row r="213" spans="1:11" x14ac:dyDescent="0.25">
      <c r="A213" s="2">
        <v>206</v>
      </c>
      <c r="B213" s="2">
        <v>83</v>
      </c>
      <c r="C213" s="24">
        <v>3.3969907407407407E-2</v>
      </c>
      <c r="D213" s="25" t="s">
        <v>317</v>
      </c>
      <c r="E213" s="19" t="s">
        <v>39</v>
      </c>
      <c r="F213" s="25" t="s">
        <v>40</v>
      </c>
      <c r="G213" s="25" t="s">
        <v>40</v>
      </c>
      <c r="H213" s="25" t="s">
        <v>170</v>
      </c>
      <c r="I213" s="25">
        <v>137</v>
      </c>
      <c r="J213" s="25" t="s">
        <v>188</v>
      </c>
      <c r="K213" s="25">
        <v>188</v>
      </c>
    </row>
    <row r="214" spans="1:11" x14ac:dyDescent="0.25">
      <c r="A214" s="2">
        <v>207</v>
      </c>
      <c r="B214" s="2">
        <v>563</v>
      </c>
      <c r="C214" s="24">
        <v>3.3981481481481481E-2</v>
      </c>
      <c r="D214" s="25" t="s">
        <v>318</v>
      </c>
      <c r="E214" s="19" t="s">
        <v>51</v>
      </c>
      <c r="F214" s="25" t="s">
        <v>52</v>
      </c>
      <c r="G214" s="25" t="s">
        <v>52</v>
      </c>
      <c r="H214" s="25" t="s">
        <v>126</v>
      </c>
      <c r="I214" s="25">
        <v>165</v>
      </c>
      <c r="J214" s="25" t="s">
        <v>181</v>
      </c>
      <c r="K214" s="25">
        <v>189</v>
      </c>
    </row>
    <row r="215" spans="1:11" x14ac:dyDescent="0.25">
      <c r="A215" s="2">
        <v>208</v>
      </c>
      <c r="B215" s="2">
        <v>355</v>
      </c>
      <c r="C215" s="24">
        <v>3.4143518518518517E-2</v>
      </c>
      <c r="D215" s="25" t="s">
        <v>319</v>
      </c>
      <c r="E215" s="19" t="s">
        <v>80</v>
      </c>
      <c r="F215" s="25" t="s">
        <v>81</v>
      </c>
      <c r="G215" s="25" t="s">
        <v>81</v>
      </c>
      <c r="H215" s="25" t="s">
        <v>48</v>
      </c>
      <c r="I215" s="25">
        <v>164</v>
      </c>
      <c r="J215" s="25" t="s">
        <v>65</v>
      </c>
      <c r="K215" s="25">
        <v>190</v>
      </c>
    </row>
    <row r="216" spans="1:11" x14ac:dyDescent="0.25">
      <c r="A216" s="2">
        <v>209</v>
      </c>
      <c r="B216" s="2">
        <v>247</v>
      </c>
      <c r="C216" s="24">
        <v>3.425925925925926E-2</v>
      </c>
      <c r="D216" s="25" t="s">
        <v>320</v>
      </c>
      <c r="E216" s="19" t="s">
        <v>224</v>
      </c>
      <c r="F216" s="25" t="s">
        <v>225</v>
      </c>
      <c r="G216" s="25" t="s">
        <v>35</v>
      </c>
      <c r="H216" s="25" t="s">
        <v>25</v>
      </c>
      <c r="I216" s="25">
        <v>163</v>
      </c>
      <c r="J216" s="25" t="s">
        <v>56</v>
      </c>
      <c r="K216" s="25" t="s">
        <v>56</v>
      </c>
    </row>
    <row r="217" spans="1:11" x14ac:dyDescent="0.25">
      <c r="A217" s="2">
        <v>210</v>
      </c>
      <c r="B217" s="2">
        <v>368</v>
      </c>
      <c r="C217" s="24">
        <v>3.4305555555555554E-2</v>
      </c>
      <c r="D217" s="25" t="s">
        <v>321</v>
      </c>
      <c r="E217" s="19" t="s">
        <v>80</v>
      </c>
      <c r="F217" s="25" t="s">
        <v>81</v>
      </c>
      <c r="G217" s="25" t="s">
        <v>81</v>
      </c>
      <c r="H217" s="25" t="s">
        <v>185</v>
      </c>
      <c r="I217" s="25">
        <v>162</v>
      </c>
      <c r="J217" s="25" t="s">
        <v>127</v>
      </c>
      <c r="K217" s="25">
        <v>191</v>
      </c>
    </row>
    <row r="218" spans="1:11" x14ac:dyDescent="0.25">
      <c r="A218" s="2">
        <v>211</v>
      </c>
      <c r="B218" s="2">
        <v>262</v>
      </c>
      <c r="C218" s="24">
        <v>3.4340277777777782E-2</v>
      </c>
      <c r="D218" s="25" t="s">
        <v>322</v>
      </c>
      <c r="E218" s="19" t="s">
        <v>207</v>
      </c>
      <c r="F218" s="25" t="s">
        <v>208</v>
      </c>
      <c r="G218" s="25" t="s">
        <v>35</v>
      </c>
      <c r="H218" s="25" t="s">
        <v>170</v>
      </c>
      <c r="I218" s="25">
        <v>136</v>
      </c>
      <c r="J218" s="25" t="s">
        <v>171</v>
      </c>
      <c r="K218" s="25">
        <v>192</v>
      </c>
    </row>
    <row r="219" spans="1:11" x14ac:dyDescent="0.25">
      <c r="A219" s="2">
        <v>212</v>
      </c>
      <c r="B219" s="2">
        <v>243</v>
      </c>
      <c r="C219" s="24">
        <v>3.4444444444444444E-2</v>
      </c>
      <c r="D219" s="25" t="s">
        <v>323</v>
      </c>
      <c r="E219" s="19" t="s">
        <v>224</v>
      </c>
      <c r="F219" s="25" t="s">
        <v>225</v>
      </c>
      <c r="G219" s="25" t="s">
        <v>35</v>
      </c>
      <c r="H219" s="25" t="s">
        <v>99</v>
      </c>
      <c r="I219" s="25">
        <v>135</v>
      </c>
      <c r="J219" s="25" t="s">
        <v>286</v>
      </c>
      <c r="K219" s="25">
        <v>193</v>
      </c>
    </row>
    <row r="220" spans="1:11" x14ac:dyDescent="0.25">
      <c r="A220" s="2">
        <v>213</v>
      </c>
      <c r="B220" s="2">
        <v>129</v>
      </c>
      <c r="C220" s="24">
        <v>3.4456018518518518E-2</v>
      </c>
      <c r="D220" s="25" t="s">
        <v>324</v>
      </c>
      <c r="E220" s="19" t="s">
        <v>95</v>
      </c>
      <c r="F220" s="25" t="s">
        <v>96</v>
      </c>
      <c r="G220" s="25" t="s">
        <v>96</v>
      </c>
      <c r="H220" s="25" t="s">
        <v>167</v>
      </c>
      <c r="I220" s="25">
        <v>134</v>
      </c>
      <c r="J220" s="25" t="s">
        <v>155</v>
      </c>
      <c r="K220" s="25">
        <v>194</v>
      </c>
    </row>
    <row r="221" spans="1:11" x14ac:dyDescent="0.25">
      <c r="A221" s="2">
        <v>214</v>
      </c>
      <c r="B221" s="2">
        <v>36</v>
      </c>
      <c r="C221" s="24">
        <v>3.4594907407407408E-2</v>
      </c>
      <c r="D221" s="25" t="s">
        <v>325</v>
      </c>
      <c r="E221" s="19" t="s">
        <v>39</v>
      </c>
      <c r="F221" s="25" t="s">
        <v>40</v>
      </c>
      <c r="G221" s="25" t="s">
        <v>40</v>
      </c>
      <c r="H221" s="25" t="s">
        <v>187</v>
      </c>
      <c r="I221" s="25">
        <v>133</v>
      </c>
      <c r="J221" s="25" t="s">
        <v>56</v>
      </c>
      <c r="K221" s="25" t="s">
        <v>56</v>
      </c>
    </row>
    <row r="222" spans="1:11" x14ac:dyDescent="0.25">
      <c r="A222" s="2">
        <v>215</v>
      </c>
      <c r="B222" s="2">
        <v>658</v>
      </c>
      <c r="C222" s="24">
        <v>3.4780092592592592E-2</v>
      </c>
      <c r="D222" s="25" t="s">
        <v>326</v>
      </c>
      <c r="E222" s="19" t="s">
        <v>103</v>
      </c>
      <c r="F222" s="25" t="s">
        <v>104</v>
      </c>
      <c r="G222" s="25" t="s">
        <v>105</v>
      </c>
      <c r="H222" s="25" t="s">
        <v>119</v>
      </c>
      <c r="I222" s="25">
        <v>132</v>
      </c>
      <c r="J222" s="25" t="s">
        <v>120</v>
      </c>
      <c r="K222" s="25">
        <v>195</v>
      </c>
    </row>
    <row r="223" spans="1:11" x14ac:dyDescent="0.25">
      <c r="A223" s="2">
        <v>216</v>
      </c>
      <c r="B223" s="2">
        <v>564</v>
      </c>
      <c r="C223" s="24">
        <v>3.4803240740740739E-2</v>
      </c>
      <c r="D223" s="25" t="s">
        <v>327</v>
      </c>
      <c r="E223" s="19" t="s">
        <v>51</v>
      </c>
      <c r="F223" s="25" t="s">
        <v>52</v>
      </c>
      <c r="G223" s="25" t="s">
        <v>52</v>
      </c>
      <c r="H223" s="25" t="s">
        <v>110</v>
      </c>
      <c r="I223" s="25">
        <v>131</v>
      </c>
      <c r="J223" s="25" t="s">
        <v>265</v>
      </c>
      <c r="K223" s="25">
        <v>196</v>
      </c>
    </row>
    <row r="224" spans="1:11" x14ac:dyDescent="0.25">
      <c r="A224" s="2">
        <v>217</v>
      </c>
      <c r="B224" s="2">
        <v>565</v>
      </c>
      <c r="C224" s="24">
        <v>3.4814814814814812E-2</v>
      </c>
      <c r="D224" s="25" t="s">
        <v>328</v>
      </c>
      <c r="E224" s="19" t="s">
        <v>51</v>
      </c>
      <c r="F224" s="25" t="s">
        <v>52</v>
      </c>
      <c r="G224" s="25" t="s">
        <v>52</v>
      </c>
      <c r="H224" s="25" t="s">
        <v>167</v>
      </c>
      <c r="I224" s="25">
        <v>130</v>
      </c>
      <c r="J224" s="25" t="s">
        <v>277</v>
      </c>
      <c r="K224" s="25">
        <v>197</v>
      </c>
    </row>
    <row r="225" spans="1:11" x14ac:dyDescent="0.25">
      <c r="A225" s="2">
        <v>218</v>
      </c>
      <c r="B225" s="2">
        <v>471</v>
      </c>
      <c r="C225" s="24">
        <v>3.4849537037037033E-2</v>
      </c>
      <c r="D225" s="25" t="s">
        <v>329</v>
      </c>
      <c r="E225" s="19" t="s">
        <v>23</v>
      </c>
      <c r="F225" s="25" t="s">
        <v>24</v>
      </c>
      <c r="G225" s="25" t="s">
        <v>24</v>
      </c>
      <c r="H225" s="25" t="s">
        <v>234</v>
      </c>
      <c r="I225" s="25">
        <v>161</v>
      </c>
      <c r="J225" s="25" t="s">
        <v>181</v>
      </c>
      <c r="K225" s="25">
        <v>198</v>
      </c>
    </row>
    <row r="226" spans="1:11" x14ac:dyDescent="0.25">
      <c r="A226" s="2">
        <v>219</v>
      </c>
      <c r="B226" s="2">
        <v>545</v>
      </c>
      <c r="C226" s="24">
        <v>3.4861111111111114E-2</v>
      </c>
      <c r="D226" s="25" t="s">
        <v>330</v>
      </c>
      <c r="E226" s="19" t="s">
        <v>51</v>
      </c>
      <c r="F226" s="25" t="s">
        <v>52</v>
      </c>
      <c r="G226" s="25" t="s">
        <v>52</v>
      </c>
      <c r="H226" s="25" t="s">
        <v>141</v>
      </c>
      <c r="I226" s="25">
        <v>129</v>
      </c>
      <c r="J226" s="25" t="s">
        <v>286</v>
      </c>
      <c r="K226" s="25">
        <v>199</v>
      </c>
    </row>
    <row r="227" spans="1:11" x14ac:dyDescent="0.25">
      <c r="A227" s="2">
        <v>220</v>
      </c>
      <c r="B227" s="2">
        <v>156</v>
      </c>
      <c r="C227" s="24">
        <v>3.5081018518518518E-2</v>
      </c>
      <c r="D227" s="25" t="s">
        <v>331</v>
      </c>
      <c r="E227" s="19" t="s">
        <v>173</v>
      </c>
      <c r="F227" s="25" t="s">
        <v>174</v>
      </c>
      <c r="G227" s="25" t="s">
        <v>174</v>
      </c>
      <c r="H227" s="25" t="s">
        <v>332</v>
      </c>
      <c r="I227" s="25">
        <v>128</v>
      </c>
      <c r="J227" s="25" t="s">
        <v>120</v>
      </c>
      <c r="K227" s="25">
        <v>200</v>
      </c>
    </row>
    <row r="228" spans="1:11" x14ac:dyDescent="0.25">
      <c r="A228" s="2">
        <v>221</v>
      </c>
      <c r="B228" s="2">
        <v>111</v>
      </c>
      <c r="C228" s="24">
        <v>3.5416666666666666E-2</v>
      </c>
      <c r="D228" s="25" t="s">
        <v>333</v>
      </c>
      <c r="E228" s="19" t="s">
        <v>149</v>
      </c>
      <c r="F228" s="25" t="s">
        <v>150</v>
      </c>
      <c r="G228" s="25" t="s">
        <v>35</v>
      </c>
      <c r="H228" s="25" t="s">
        <v>185</v>
      </c>
      <c r="I228" s="25">
        <v>160</v>
      </c>
      <c r="J228" s="25" t="s">
        <v>56</v>
      </c>
      <c r="K228" s="25" t="s">
        <v>56</v>
      </c>
    </row>
    <row r="229" spans="1:11" x14ac:dyDescent="0.25">
      <c r="A229" s="2">
        <v>222</v>
      </c>
      <c r="B229" s="2">
        <v>268</v>
      </c>
      <c r="C229" s="24">
        <v>3.5486111111111114E-2</v>
      </c>
      <c r="D229" s="25" t="s">
        <v>334</v>
      </c>
      <c r="E229" s="19" t="s">
        <v>123</v>
      </c>
      <c r="F229" s="25" t="s">
        <v>124</v>
      </c>
      <c r="G229" s="25" t="s">
        <v>105</v>
      </c>
      <c r="H229" s="25" t="s">
        <v>60</v>
      </c>
      <c r="I229" s="25">
        <v>159</v>
      </c>
      <c r="J229" s="25" t="s">
        <v>45</v>
      </c>
      <c r="K229" s="25">
        <v>201</v>
      </c>
    </row>
    <row r="230" spans="1:11" x14ac:dyDescent="0.25">
      <c r="A230" s="2">
        <v>223</v>
      </c>
      <c r="B230" s="2">
        <v>532</v>
      </c>
      <c r="C230" s="24">
        <v>3.5636574074074077E-2</v>
      </c>
      <c r="D230" s="25" t="s">
        <v>335</v>
      </c>
      <c r="E230" s="19" t="s">
        <v>51</v>
      </c>
      <c r="F230" s="25" t="s">
        <v>52</v>
      </c>
      <c r="G230" s="25" t="s">
        <v>52</v>
      </c>
      <c r="H230" s="25" t="s">
        <v>119</v>
      </c>
      <c r="I230" s="25">
        <v>127</v>
      </c>
      <c r="J230" s="25" t="s">
        <v>295</v>
      </c>
      <c r="K230" s="25">
        <v>202</v>
      </c>
    </row>
    <row r="231" spans="1:11" x14ac:dyDescent="0.25">
      <c r="A231" s="2">
        <v>224</v>
      </c>
      <c r="B231" s="2">
        <v>807</v>
      </c>
      <c r="C231" s="24">
        <v>3.5995370370370372E-2</v>
      </c>
      <c r="D231" s="25" t="s">
        <v>336</v>
      </c>
      <c r="E231" s="19" t="s">
        <v>75</v>
      </c>
      <c r="F231" s="25" t="s">
        <v>76</v>
      </c>
      <c r="G231" s="25" t="s">
        <v>77</v>
      </c>
      <c r="H231" s="25" t="s">
        <v>119</v>
      </c>
      <c r="I231" s="25">
        <v>126</v>
      </c>
      <c r="J231" s="25" t="s">
        <v>155</v>
      </c>
      <c r="K231" s="25">
        <v>203</v>
      </c>
    </row>
    <row r="232" spans="1:11" x14ac:dyDescent="0.25">
      <c r="A232" s="2">
        <v>225</v>
      </c>
      <c r="B232" s="2">
        <v>457</v>
      </c>
      <c r="C232" s="24">
        <v>3.6064814814814813E-2</v>
      </c>
      <c r="D232" s="25" t="s">
        <v>337</v>
      </c>
      <c r="E232" s="19" t="s">
        <v>23</v>
      </c>
      <c r="F232" s="25" t="s">
        <v>24</v>
      </c>
      <c r="G232" s="25" t="s">
        <v>24</v>
      </c>
      <c r="H232" s="25" t="s">
        <v>289</v>
      </c>
      <c r="I232" s="25">
        <v>125</v>
      </c>
      <c r="J232" s="25" t="s">
        <v>295</v>
      </c>
      <c r="K232" s="25">
        <v>204</v>
      </c>
    </row>
    <row r="233" spans="1:11" x14ac:dyDescent="0.25">
      <c r="A233" s="2">
        <v>226</v>
      </c>
      <c r="B233" s="2">
        <v>178</v>
      </c>
      <c r="C233" s="24">
        <v>3.6099537037037034E-2</v>
      </c>
      <c r="D233" s="25" t="s">
        <v>338</v>
      </c>
      <c r="E233" s="19" t="s">
        <v>173</v>
      </c>
      <c r="F233" s="25" t="s">
        <v>174</v>
      </c>
      <c r="G233" s="25" t="s">
        <v>174</v>
      </c>
      <c r="H233" s="25" t="s">
        <v>141</v>
      </c>
      <c r="I233" s="25">
        <v>124</v>
      </c>
      <c r="J233" s="25" t="s">
        <v>195</v>
      </c>
      <c r="K233" s="25">
        <v>205</v>
      </c>
    </row>
    <row r="234" spans="1:11" x14ac:dyDescent="0.25">
      <c r="A234" s="2">
        <v>227</v>
      </c>
      <c r="B234" s="2">
        <v>134</v>
      </c>
      <c r="C234" s="24">
        <v>3.6111111111111115E-2</v>
      </c>
      <c r="D234" s="25" t="s">
        <v>339</v>
      </c>
      <c r="E234" s="19" t="s">
        <v>95</v>
      </c>
      <c r="F234" s="25" t="s">
        <v>96</v>
      </c>
      <c r="G234" s="25" t="s">
        <v>96</v>
      </c>
      <c r="H234" s="25" t="s">
        <v>170</v>
      </c>
      <c r="I234" s="25">
        <v>123</v>
      </c>
      <c r="J234" s="25" t="s">
        <v>171</v>
      </c>
      <c r="K234" s="25">
        <v>206</v>
      </c>
    </row>
    <row r="235" spans="1:11" x14ac:dyDescent="0.25">
      <c r="A235" s="2">
        <v>228</v>
      </c>
      <c r="B235" s="2">
        <v>611</v>
      </c>
      <c r="C235" s="24">
        <v>3.6215277777777777E-2</v>
      </c>
      <c r="D235" s="25" t="s">
        <v>340</v>
      </c>
      <c r="E235" s="19" t="s">
        <v>75</v>
      </c>
      <c r="F235" s="25" t="s">
        <v>76</v>
      </c>
      <c r="G235" s="25" t="s">
        <v>77</v>
      </c>
      <c r="H235" s="25" t="s">
        <v>289</v>
      </c>
      <c r="I235" s="25">
        <v>122</v>
      </c>
      <c r="J235" s="25" t="s">
        <v>100</v>
      </c>
      <c r="K235" s="25">
        <v>207</v>
      </c>
    </row>
    <row r="236" spans="1:11" x14ac:dyDescent="0.25">
      <c r="A236" s="2">
        <v>229</v>
      </c>
      <c r="B236" s="2">
        <v>289</v>
      </c>
      <c r="C236" s="24">
        <v>3.6273148148148145E-2</v>
      </c>
      <c r="D236" s="25" t="s">
        <v>341</v>
      </c>
      <c r="E236" s="19" t="s">
        <v>42</v>
      </c>
      <c r="F236" s="25" t="s">
        <v>43</v>
      </c>
      <c r="G236" s="25" t="s">
        <v>43</v>
      </c>
      <c r="H236" s="25" t="s">
        <v>119</v>
      </c>
      <c r="I236" s="25">
        <v>121</v>
      </c>
      <c r="J236" s="25" t="s">
        <v>120</v>
      </c>
      <c r="K236" s="25">
        <v>208</v>
      </c>
    </row>
    <row r="237" spans="1:11" x14ac:dyDescent="0.25">
      <c r="A237" s="2">
        <v>230</v>
      </c>
      <c r="B237" s="2">
        <v>811</v>
      </c>
      <c r="C237" s="24">
        <v>3.6296296296296292E-2</v>
      </c>
      <c r="D237" s="25" t="s">
        <v>342</v>
      </c>
      <c r="E237" s="19" t="s">
        <v>80</v>
      </c>
      <c r="F237" s="25" t="s">
        <v>81</v>
      </c>
      <c r="G237" s="25" t="s">
        <v>81</v>
      </c>
      <c r="H237" s="25" t="s">
        <v>126</v>
      </c>
      <c r="I237" s="25">
        <v>158</v>
      </c>
      <c r="J237" s="25" t="s">
        <v>181</v>
      </c>
      <c r="K237" s="25">
        <v>209</v>
      </c>
    </row>
    <row r="238" spans="1:11" x14ac:dyDescent="0.25">
      <c r="A238" s="2">
        <v>231</v>
      </c>
      <c r="B238" s="2">
        <v>822</v>
      </c>
      <c r="C238" s="24">
        <v>3.6481481481481483E-2</v>
      </c>
      <c r="D238" s="25" t="s">
        <v>343</v>
      </c>
      <c r="E238" s="19" t="s">
        <v>33</v>
      </c>
      <c r="F238" s="25" t="s">
        <v>34</v>
      </c>
      <c r="G238" s="25" t="s">
        <v>35</v>
      </c>
      <c r="H238" s="25" t="s">
        <v>167</v>
      </c>
      <c r="I238" s="25">
        <v>120</v>
      </c>
      <c r="J238" s="25" t="s">
        <v>56</v>
      </c>
      <c r="K238" s="25" t="s">
        <v>56</v>
      </c>
    </row>
    <row r="239" spans="1:11" x14ac:dyDescent="0.25">
      <c r="A239" s="2">
        <v>232</v>
      </c>
      <c r="B239" s="2">
        <v>326</v>
      </c>
      <c r="C239" s="24">
        <v>3.6585648148148145E-2</v>
      </c>
      <c r="D239" s="25" t="s">
        <v>344</v>
      </c>
      <c r="E239" s="19" t="s">
        <v>42</v>
      </c>
      <c r="F239" s="25" t="s">
        <v>43</v>
      </c>
      <c r="G239" s="25" t="s">
        <v>43</v>
      </c>
      <c r="H239" s="25" t="s">
        <v>119</v>
      </c>
      <c r="I239" s="25">
        <v>119</v>
      </c>
      <c r="J239" s="25" t="s">
        <v>295</v>
      </c>
      <c r="K239" s="25">
        <v>210</v>
      </c>
    </row>
    <row r="240" spans="1:11" x14ac:dyDescent="0.25">
      <c r="A240" s="2">
        <v>233</v>
      </c>
      <c r="B240" s="2">
        <v>833</v>
      </c>
      <c r="C240" s="24">
        <v>3.6689814814814821E-2</v>
      </c>
      <c r="D240" s="25" t="s">
        <v>345</v>
      </c>
      <c r="E240" s="19" t="s">
        <v>33</v>
      </c>
      <c r="F240" s="25" t="s">
        <v>34</v>
      </c>
      <c r="G240" s="25" t="s">
        <v>35</v>
      </c>
      <c r="H240" s="25" t="s">
        <v>187</v>
      </c>
      <c r="I240" s="25">
        <v>118</v>
      </c>
      <c r="J240" s="25" t="s">
        <v>188</v>
      </c>
      <c r="K240" s="25">
        <v>211</v>
      </c>
    </row>
    <row r="241" spans="1:11" x14ac:dyDescent="0.25">
      <c r="A241" s="2">
        <v>234</v>
      </c>
      <c r="B241" s="2">
        <v>731</v>
      </c>
      <c r="C241" s="24">
        <v>3.6701388888888888E-2</v>
      </c>
      <c r="D241" s="25" t="s">
        <v>346</v>
      </c>
      <c r="E241" s="19" t="s">
        <v>80</v>
      </c>
      <c r="F241" s="25" t="s">
        <v>81</v>
      </c>
      <c r="G241" s="25" t="s">
        <v>81</v>
      </c>
      <c r="H241" s="25" t="s">
        <v>141</v>
      </c>
      <c r="I241" s="25">
        <v>117</v>
      </c>
      <c r="J241" s="25" t="s">
        <v>142</v>
      </c>
      <c r="K241" s="25">
        <v>212</v>
      </c>
    </row>
    <row r="242" spans="1:11" x14ac:dyDescent="0.25">
      <c r="A242" s="2">
        <v>235</v>
      </c>
      <c r="B242" s="2">
        <v>819</v>
      </c>
      <c r="C242" s="24">
        <v>3.6921296296296292E-2</v>
      </c>
      <c r="D242" s="25" t="s">
        <v>347</v>
      </c>
      <c r="E242" s="19" t="s">
        <v>42</v>
      </c>
      <c r="F242" s="25" t="s">
        <v>43</v>
      </c>
      <c r="G242" s="25" t="s">
        <v>43</v>
      </c>
      <c r="H242" s="25" t="s">
        <v>185</v>
      </c>
      <c r="I242" s="25">
        <v>157</v>
      </c>
      <c r="J242" s="25" t="s">
        <v>90</v>
      </c>
      <c r="K242" s="25">
        <v>213</v>
      </c>
    </row>
    <row r="243" spans="1:11" x14ac:dyDescent="0.25">
      <c r="A243" s="2">
        <v>236</v>
      </c>
      <c r="B243" s="2">
        <v>225</v>
      </c>
      <c r="C243" s="24">
        <v>3.6967592592592594E-2</v>
      </c>
      <c r="D243" s="25" t="s">
        <v>348</v>
      </c>
      <c r="E243" s="19" t="s">
        <v>33</v>
      </c>
      <c r="F243" s="25" t="s">
        <v>34</v>
      </c>
      <c r="G243" s="25" t="s">
        <v>35</v>
      </c>
      <c r="H243" s="25" t="s">
        <v>187</v>
      </c>
      <c r="I243" s="25">
        <v>116</v>
      </c>
      <c r="J243" s="25" t="s">
        <v>56</v>
      </c>
      <c r="K243" s="25" t="s">
        <v>56</v>
      </c>
    </row>
    <row r="244" spans="1:11" x14ac:dyDescent="0.25">
      <c r="A244" s="2">
        <v>237</v>
      </c>
      <c r="B244" s="2">
        <v>21</v>
      </c>
      <c r="C244" s="24">
        <v>3.7256944444444447E-2</v>
      </c>
      <c r="D244" s="25" t="s">
        <v>349</v>
      </c>
      <c r="E244" s="19" t="s">
        <v>39</v>
      </c>
      <c r="F244" s="25" t="s">
        <v>40</v>
      </c>
      <c r="G244" s="25" t="s">
        <v>40</v>
      </c>
      <c r="H244" s="25" t="s">
        <v>119</v>
      </c>
      <c r="I244" s="25">
        <v>115</v>
      </c>
      <c r="J244" s="25" t="s">
        <v>120</v>
      </c>
      <c r="K244" s="25">
        <v>214</v>
      </c>
    </row>
    <row r="245" spans="1:11" x14ac:dyDescent="0.25">
      <c r="A245" s="2">
        <v>238</v>
      </c>
      <c r="B245" s="2">
        <v>562</v>
      </c>
      <c r="C245" s="24">
        <v>3.7349537037037035E-2</v>
      </c>
      <c r="D245" s="25" t="s">
        <v>350</v>
      </c>
      <c r="E245" s="19" t="s">
        <v>51</v>
      </c>
      <c r="F245" s="25" t="s">
        <v>52</v>
      </c>
      <c r="G245" s="25" t="s">
        <v>52</v>
      </c>
      <c r="H245" s="25" t="s">
        <v>170</v>
      </c>
      <c r="I245" s="25">
        <v>114</v>
      </c>
      <c r="J245" s="25" t="s">
        <v>56</v>
      </c>
      <c r="K245" s="25" t="s">
        <v>56</v>
      </c>
    </row>
    <row r="246" spans="1:11" x14ac:dyDescent="0.25">
      <c r="A246" s="2">
        <v>239</v>
      </c>
      <c r="B246" s="2">
        <v>835</v>
      </c>
      <c r="C246" s="24">
        <v>3.7361111111111109E-2</v>
      </c>
      <c r="D246" s="25" t="s">
        <v>351</v>
      </c>
      <c r="E246" s="19" t="s">
        <v>39</v>
      </c>
      <c r="F246" s="25" t="s">
        <v>40</v>
      </c>
      <c r="G246" s="25" t="s">
        <v>40</v>
      </c>
      <c r="H246" s="25" t="s">
        <v>119</v>
      </c>
      <c r="I246" s="25">
        <v>113</v>
      </c>
      <c r="J246" s="25" t="s">
        <v>295</v>
      </c>
      <c r="K246" s="25">
        <v>215</v>
      </c>
    </row>
    <row r="247" spans="1:11" x14ac:dyDescent="0.25">
      <c r="A247" s="2">
        <v>240</v>
      </c>
      <c r="B247" s="2">
        <v>302</v>
      </c>
      <c r="C247" s="24">
        <v>3.7395833333333336E-2</v>
      </c>
      <c r="D247" s="25" t="s">
        <v>352</v>
      </c>
      <c r="E247" s="19" t="s">
        <v>42</v>
      </c>
      <c r="F247" s="25" t="s">
        <v>43</v>
      </c>
      <c r="G247" s="25" t="s">
        <v>43</v>
      </c>
      <c r="H247" s="25" t="s">
        <v>185</v>
      </c>
      <c r="I247" s="25">
        <v>156</v>
      </c>
      <c r="J247" s="25" t="s">
        <v>137</v>
      </c>
      <c r="K247" s="25">
        <v>216</v>
      </c>
    </row>
    <row r="248" spans="1:11" x14ac:dyDescent="0.25">
      <c r="A248" s="2">
        <v>241</v>
      </c>
      <c r="B248" s="2">
        <v>832</v>
      </c>
      <c r="C248" s="24">
        <v>3.7638888888888895E-2</v>
      </c>
      <c r="D248" s="25" t="s">
        <v>353</v>
      </c>
      <c r="E248" s="19" t="s">
        <v>75</v>
      </c>
      <c r="F248" s="25" t="s">
        <v>76</v>
      </c>
      <c r="G248" s="25" t="s">
        <v>77</v>
      </c>
      <c r="H248" s="25" t="s">
        <v>167</v>
      </c>
      <c r="I248" s="25">
        <v>112</v>
      </c>
      <c r="J248" s="25" t="s">
        <v>147</v>
      </c>
      <c r="K248" s="25">
        <v>217</v>
      </c>
    </row>
    <row r="249" spans="1:11" x14ac:dyDescent="0.25">
      <c r="A249" s="2">
        <v>242</v>
      </c>
      <c r="B249" s="2">
        <v>68</v>
      </c>
      <c r="C249" s="24">
        <v>3.7777777777777778E-2</v>
      </c>
      <c r="D249" s="25" t="s">
        <v>354</v>
      </c>
      <c r="E249" s="19" t="s">
        <v>39</v>
      </c>
      <c r="F249" s="25" t="s">
        <v>40</v>
      </c>
      <c r="G249" s="25" t="s">
        <v>40</v>
      </c>
      <c r="H249" s="25" t="s">
        <v>126</v>
      </c>
      <c r="I249" s="25">
        <v>155</v>
      </c>
      <c r="J249" s="25" t="s">
        <v>132</v>
      </c>
      <c r="K249" s="25">
        <v>218</v>
      </c>
    </row>
    <row r="250" spans="1:11" x14ac:dyDescent="0.25">
      <c r="A250" s="2">
        <v>243</v>
      </c>
      <c r="B250" s="2">
        <v>306</v>
      </c>
      <c r="C250" s="24">
        <v>3.7835648148148153E-2</v>
      </c>
      <c r="D250" s="25" t="s">
        <v>355</v>
      </c>
      <c r="E250" s="19" t="s">
        <v>42</v>
      </c>
      <c r="F250" s="25" t="s">
        <v>43</v>
      </c>
      <c r="G250" s="25" t="s">
        <v>43</v>
      </c>
      <c r="H250" s="25" t="s">
        <v>234</v>
      </c>
      <c r="I250" s="25">
        <v>154</v>
      </c>
      <c r="J250" s="25" t="s">
        <v>83</v>
      </c>
      <c r="K250" s="25">
        <v>219</v>
      </c>
    </row>
    <row r="251" spans="1:11" x14ac:dyDescent="0.25">
      <c r="A251" s="2">
        <v>244</v>
      </c>
      <c r="B251" s="2">
        <v>442</v>
      </c>
      <c r="C251" s="24">
        <v>3.784722222222222E-2</v>
      </c>
      <c r="D251" s="25" t="s">
        <v>356</v>
      </c>
      <c r="E251" s="19" t="s">
        <v>23</v>
      </c>
      <c r="F251" s="25" t="s">
        <v>24</v>
      </c>
      <c r="G251" s="25" t="s">
        <v>24</v>
      </c>
      <c r="H251" s="25" t="s">
        <v>185</v>
      </c>
      <c r="I251" s="25">
        <v>153</v>
      </c>
      <c r="J251" s="25" t="s">
        <v>132</v>
      </c>
      <c r="K251" s="25">
        <v>220</v>
      </c>
    </row>
    <row r="252" spans="1:11" x14ac:dyDescent="0.25">
      <c r="A252" s="2">
        <v>245</v>
      </c>
      <c r="B252" s="2">
        <v>274</v>
      </c>
      <c r="C252" s="24">
        <v>3.7951388888888889E-2</v>
      </c>
      <c r="D252" s="25" t="s">
        <v>357</v>
      </c>
      <c r="E252" s="19" t="s">
        <v>123</v>
      </c>
      <c r="F252" s="25" t="s">
        <v>124</v>
      </c>
      <c r="G252" s="25" t="s">
        <v>105</v>
      </c>
      <c r="H252" s="25" t="s">
        <v>136</v>
      </c>
      <c r="I252" s="25">
        <v>152</v>
      </c>
      <c r="J252" s="25" t="s">
        <v>85</v>
      </c>
      <c r="K252" s="25">
        <v>221</v>
      </c>
    </row>
    <row r="253" spans="1:11" x14ac:dyDescent="0.25">
      <c r="A253" s="2">
        <v>246</v>
      </c>
      <c r="B253" s="2">
        <v>420</v>
      </c>
      <c r="C253" s="24">
        <v>3.8067129629629631E-2</v>
      </c>
      <c r="D253" s="25" t="s">
        <v>358</v>
      </c>
      <c r="E253" s="19" t="s">
        <v>359</v>
      </c>
      <c r="F253" s="25" t="s">
        <v>360</v>
      </c>
      <c r="G253" s="25" t="s">
        <v>360</v>
      </c>
      <c r="H253" s="25" t="s">
        <v>60</v>
      </c>
      <c r="I253" s="25">
        <v>151</v>
      </c>
      <c r="J253" s="25" t="s">
        <v>61</v>
      </c>
      <c r="K253" s="25">
        <v>222</v>
      </c>
    </row>
    <row r="254" spans="1:11" x14ac:dyDescent="0.25">
      <c r="A254" s="2">
        <v>247</v>
      </c>
      <c r="B254" s="2">
        <v>421</v>
      </c>
      <c r="C254" s="24">
        <v>3.8113425925925926E-2</v>
      </c>
      <c r="D254" s="25" t="s">
        <v>361</v>
      </c>
      <c r="E254" s="19" t="s">
        <v>359</v>
      </c>
      <c r="F254" s="25" t="s">
        <v>360</v>
      </c>
      <c r="G254" s="25" t="s">
        <v>360</v>
      </c>
      <c r="H254" s="25" t="s">
        <v>126</v>
      </c>
      <c r="I254" s="25">
        <v>150</v>
      </c>
      <c r="J254" s="25" t="s">
        <v>127</v>
      </c>
      <c r="K254" s="25">
        <v>223</v>
      </c>
    </row>
    <row r="255" spans="1:11" x14ac:dyDescent="0.25">
      <c r="A255" s="2">
        <v>248</v>
      </c>
      <c r="B255" s="2">
        <v>386</v>
      </c>
      <c r="C255" s="24">
        <v>3.8182870370370374E-2</v>
      </c>
      <c r="D255" s="25" t="s">
        <v>362</v>
      </c>
      <c r="E255" s="19" t="s">
        <v>58</v>
      </c>
      <c r="F255" s="25" t="s">
        <v>59</v>
      </c>
      <c r="G255" s="25" t="s">
        <v>59</v>
      </c>
      <c r="H255" s="25" t="s">
        <v>136</v>
      </c>
      <c r="I255" s="25">
        <v>149</v>
      </c>
      <c r="J255" s="25" t="s">
        <v>83</v>
      </c>
      <c r="K255" s="25">
        <v>224</v>
      </c>
    </row>
    <row r="256" spans="1:11" x14ac:dyDescent="0.25">
      <c r="A256" s="2">
        <v>249</v>
      </c>
      <c r="B256" s="2">
        <v>665</v>
      </c>
      <c r="C256" s="24">
        <v>3.8229166666666668E-2</v>
      </c>
      <c r="D256" s="25" t="s">
        <v>363</v>
      </c>
      <c r="E256" s="19" t="s">
        <v>103</v>
      </c>
      <c r="F256" s="25" t="s">
        <v>104</v>
      </c>
      <c r="G256" s="25" t="s">
        <v>105</v>
      </c>
      <c r="H256" s="25" t="s">
        <v>185</v>
      </c>
      <c r="I256" s="25">
        <v>148</v>
      </c>
      <c r="J256" s="25" t="s">
        <v>127</v>
      </c>
      <c r="K256" s="25">
        <v>225</v>
      </c>
    </row>
    <row r="257" spans="1:11" x14ac:dyDescent="0.25">
      <c r="A257" s="2">
        <v>250</v>
      </c>
      <c r="B257" s="2">
        <v>130</v>
      </c>
      <c r="C257" s="24">
        <v>3.8252314814814815E-2</v>
      </c>
      <c r="D257" s="25" t="s">
        <v>364</v>
      </c>
      <c r="E257" s="19" t="s">
        <v>95</v>
      </c>
      <c r="F257" s="25" t="s">
        <v>96</v>
      </c>
      <c r="G257" s="25" t="s">
        <v>96</v>
      </c>
      <c r="H257" s="25" t="s">
        <v>332</v>
      </c>
      <c r="I257" s="25">
        <v>111</v>
      </c>
      <c r="J257" s="25" t="s">
        <v>188</v>
      </c>
      <c r="K257" s="25">
        <v>226</v>
      </c>
    </row>
    <row r="258" spans="1:11" x14ac:dyDescent="0.25">
      <c r="A258" s="2">
        <v>251</v>
      </c>
      <c r="B258" s="2">
        <v>776</v>
      </c>
      <c r="C258" s="24">
        <v>3.8437499999999999E-2</v>
      </c>
      <c r="D258" s="25" t="s">
        <v>365</v>
      </c>
      <c r="E258" s="19" t="s">
        <v>33</v>
      </c>
      <c r="F258" s="25" t="s">
        <v>34</v>
      </c>
      <c r="G258" s="25" t="s">
        <v>35</v>
      </c>
      <c r="H258" s="25" t="s">
        <v>119</v>
      </c>
      <c r="I258" s="25">
        <v>110</v>
      </c>
      <c r="J258" s="25" t="s">
        <v>120</v>
      </c>
      <c r="K258" s="25">
        <v>227</v>
      </c>
    </row>
    <row r="259" spans="1:11" x14ac:dyDescent="0.25">
      <c r="A259" s="2">
        <v>252</v>
      </c>
      <c r="B259" s="2">
        <v>473</v>
      </c>
      <c r="C259" s="24">
        <v>3.8495370370370367E-2</v>
      </c>
      <c r="D259" s="25" t="s">
        <v>366</v>
      </c>
      <c r="E259" s="19" t="s">
        <v>23</v>
      </c>
      <c r="F259" s="25" t="s">
        <v>24</v>
      </c>
      <c r="G259" s="25" t="s">
        <v>24</v>
      </c>
      <c r="H259" s="25" t="s">
        <v>185</v>
      </c>
      <c r="I259" s="25">
        <v>147</v>
      </c>
      <c r="J259" s="25" t="s">
        <v>134</v>
      </c>
      <c r="K259" s="25">
        <v>228</v>
      </c>
    </row>
    <row r="260" spans="1:11" x14ac:dyDescent="0.25">
      <c r="A260" s="2">
        <v>253</v>
      </c>
      <c r="B260" s="2">
        <v>215</v>
      </c>
      <c r="C260" s="24">
        <v>3.861111111111111E-2</v>
      </c>
      <c r="D260" s="25" t="s">
        <v>367</v>
      </c>
      <c r="E260" s="19" t="s">
        <v>33</v>
      </c>
      <c r="F260" s="25" t="s">
        <v>34</v>
      </c>
      <c r="G260" s="25" t="s">
        <v>35</v>
      </c>
      <c r="H260" s="25" t="s">
        <v>141</v>
      </c>
      <c r="I260" s="25">
        <v>109</v>
      </c>
      <c r="J260" s="25" t="s">
        <v>56</v>
      </c>
      <c r="K260" s="25" t="s">
        <v>56</v>
      </c>
    </row>
    <row r="261" spans="1:11" x14ac:dyDescent="0.25">
      <c r="A261" s="2">
        <v>254</v>
      </c>
      <c r="B261" s="2">
        <v>275</v>
      </c>
      <c r="C261" s="24">
        <v>3.8865740740740742E-2</v>
      </c>
      <c r="D261" s="25" t="s">
        <v>368</v>
      </c>
      <c r="E261" s="19" t="s">
        <v>123</v>
      </c>
      <c r="F261" s="25" t="s">
        <v>124</v>
      </c>
      <c r="G261" s="25" t="s">
        <v>105</v>
      </c>
      <c r="H261" s="25" t="s">
        <v>167</v>
      </c>
      <c r="I261" s="25">
        <v>108</v>
      </c>
      <c r="J261" s="25" t="s">
        <v>155</v>
      </c>
      <c r="K261" s="25">
        <v>229</v>
      </c>
    </row>
    <row r="262" spans="1:11" x14ac:dyDescent="0.25">
      <c r="A262" s="2">
        <v>255</v>
      </c>
      <c r="B262" s="2">
        <v>266</v>
      </c>
      <c r="C262" s="24">
        <v>3.8865740740740742E-2</v>
      </c>
      <c r="D262" s="25" t="s">
        <v>369</v>
      </c>
      <c r="E262" s="19" t="s">
        <v>123</v>
      </c>
      <c r="F262" s="25" t="s">
        <v>124</v>
      </c>
      <c r="G262" s="25" t="s">
        <v>105</v>
      </c>
      <c r="H262" s="25" t="s">
        <v>167</v>
      </c>
      <c r="I262" s="25">
        <v>107</v>
      </c>
      <c r="J262" s="25" t="s">
        <v>100</v>
      </c>
      <c r="K262" s="25">
        <v>230</v>
      </c>
    </row>
    <row r="263" spans="1:11" x14ac:dyDescent="0.25">
      <c r="A263" s="2">
        <v>256</v>
      </c>
      <c r="B263" s="2">
        <v>230</v>
      </c>
      <c r="C263" s="24">
        <v>3.8877314814814816E-2</v>
      </c>
      <c r="D263" s="25" t="s">
        <v>370</v>
      </c>
      <c r="E263" s="19" t="s">
        <v>33</v>
      </c>
      <c r="F263" s="25" t="s">
        <v>34</v>
      </c>
      <c r="G263" s="25" t="s">
        <v>35</v>
      </c>
      <c r="H263" s="25" t="s">
        <v>110</v>
      </c>
      <c r="I263" s="25">
        <v>106</v>
      </c>
      <c r="J263" s="25" t="s">
        <v>56</v>
      </c>
      <c r="K263" s="25" t="s">
        <v>56</v>
      </c>
    </row>
    <row r="264" spans="1:11" x14ac:dyDescent="0.25">
      <c r="A264" s="2">
        <v>257</v>
      </c>
      <c r="B264" s="2">
        <v>209</v>
      </c>
      <c r="C264" s="24">
        <v>3.9050925925925926E-2</v>
      </c>
      <c r="D264" s="25" t="s">
        <v>371</v>
      </c>
      <c r="E264" s="19" t="s">
        <v>33</v>
      </c>
      <c r="F264" s="25" t="s">
        <v>34</v>
      </c>
      <c r="G264" s="25" t="s">
        <v>35</v>
      </c>
      <c r="H264" s="25" t="s">
        <v>119</v>
      </c>
      <c r="I264" s="25">
        <v>105</v>
      </c>
      <c r="J264" s="25" t="s">
        <v>295</v>
      </c>
      <c r="K264" s="25">
        <v>231</v>
      </c>
    </row>
    <row r="265" spans="1:11" x14ac:dyDescent="0.25">
      <c r="A265" s="2">
        <v>258</v>
      </c>
      <c r="B265" s="2">
        <v>531</v>
      </c>
      <c r="C265" s="24">
        <v>3.9120370370370368E-2</v>
      </c>
      <c r="D265" s="25" t="s">
        <v>372</v>
      </c>
      <c r="E265" s="19" t="s">
        <v>51</v>
      </c>
      <c r="F265" s="25" t="s">
        <v>52</v>
      </c>
      <c r="G265" s="25" t="s">
        <v>52</v>
      </c>
      <c r="H265" s="25" t="s">
        <v>126</v>
      </c>
      <c r="I265" s="25">
        <v>146</v>
      </c>
      <c r="J265" s="25" t="s">
        <v>90</v>
      </c>
      <c r="K265" s="25">
        <v>232</v>
      </c>
    </row>
    <row r="266" spans="1:11" x14ac:dyDescent="0.25">
      <c r="A266" s="2">
        <v>259</v>
      </c>
      <c r="B266" s="2">
        <v>543</v>
      </c>
      <c r="C266" s="24">
        <v>3.9120370370370368E-2</v>
      </c>
      <c r="D266" s="25" t="s">
        <v>373</v>
      </c>
      <c r="E266" s="19" t="s">
        <v>51</v>
      </c>
      <c r="F266" s="25" t="s">
        <v>52</v>
      </c>
      <c r="G266" s="25" t="s">
        <v>52</v>
      </c>
      <c r="H266" s="25" t="s">
        <v>167</v>
      </c>
      <c r="I266" s="25">
        <v>104</v>
      </c>
      <c r="J266" s="25" t="s">
        <v>56</v>
      </c>
      <c r="K266" s="25" t="s">
        <v>56</v>
      </c>
    </row>
    <row r="267" spans="1:11" x14ac:dyDescent="0.25">
      <c r="A267" s="2">
        <v>260</v>
      </c>
      <c r="B267" s="2">
        <v>759</v>
      </c>
      <c r="C267" s="24">
        <v>3.9155092592592596E-2</v>
      </c>
      <c r="D267" s="25" t="s">
        <v>374</v>
      </c>
      <c r="E267" s="19">
        <v>0</v>
      </c>
      <c r="F267" s="25" t="s">
        <v>56</v>
      </c>
      <c r="G267" s="25" t="s">
        <v>56</v>
      </c>
      <c r="H267" s="25" t="s">
        <v>60</v>
      </c>
      <c r="I267" s="25" t="s">
        <v>56</v>
      </c>
      <c r="J267" s="25" t="s">
        <v>56</v>
      </c>
      <c r="K267" s="25" t="s">
        <v>56</v>
      </c>
    </row>
    <row r="268" spans="1:11" x14ac:dyDescent="0.25">
      <c r="A268" s="2">
        <v>261</v>
      </c>
      <c r="B268" s="2">
        <v>327</v>
      </c>
      <c r="C268" s="24">
        <v>3.9189814814814809E-2</v>
      </c>
      <c r="D268" s="25" t="s">
        <v>375</v>
      </c>
      <c r="E268" s="19" t="s">
        <v>42</v>
      </c>
      <c r="F268" s="25" t="s">
        <v>43</v>
      </c>
      <c r="G268" s="25" t="s">
        <v>43</v>
      </c>
      <c r="H268" s="25" t="s">
        <v>185</v>
      </c>
      <c r="I268" s="25">
        <v>145</v>
      </c>
      <c r="J268" s="25" t="s">
        <v>21</v>
      </c>
      <c r="K268" s="25">
        <v>233</v>
      </c>
    </row>
    <row r="269" spans="1:11" x14ac:dyDescent="0.25">
      <c r="A269" s="2">
        <v>262</v>
      </c>
      <c r="B269" s="2">
        <v>834</v>
      </c>
      <c r="C269" s="24">
        <v>3.9247685185185184E-2</v>
      </c>
      <c r="D269" s="25" t="s">
        <v>376</v>
      </c>
      <c r="E269" s="19" t="s">
        <v>39</v>
      </c>
      <c r="F269" s="25" t="s">
        <v>40</v>
      </c>
      <c r="G269" s="25" t="s">
        <v>40</v>
      </c>
      <c r="H269" s="25" t="s">
        <v>119</v>
      </c>
      <c r="I269" s="25">
        <v>103</v>
      </c>
      <c r="J269" s="25" t="s">
        <v>56</v>
      </c>
      <c r="K269" s="25" t="s">
        <v>56</v>
      </c>
    </row>
    <row r="270" spans="1:11" x14ac:dyDescent="0.25">
      <c r="A270" s="2">
        <v>263</v>
      </c>
      <c r="B270" s="2">
        <v>16</v>
      </c>
      <c r="C270" s="24">
        <v>3.9409722222222221E-2</v>
      </c>
      <c r="D270" s="25" t="s">
        <v>377</v>
      </c>
      <c r="E270" s="19" t="s">
        <v>18</v>
      </c>
      <c r="F270" s="25" t="s">
        <v>19</v>
      </c>
      <c r="G270" s="25" t="s">
        <v>19</v>
      </c>
      <c r="H270" s="25" t="s">
        <v>119</v>
      </c>
      <c r="I270" s="25">
        <v>102</v>
      </c>
      <c r="J270" s="25" t="s">
        <v>120</v>
      </c>
      <c r="K270" s="25">
        <v>234</v>
      </c>
    </row>
    <row r="271" spans="1:11" x14ac:dyDescent="0.25">
      <c r="A271" s="2">
        <v>264</v>
      </c>
      <c r="B271" s="2">
        <v>458</v>
      </c>
      <c r="C271" s="24">
        <v>3.9687500000000001E-2</v>
      </c>
      <c r="D271" s="25" t="s">
        <v>378</v>
      </c>
      <c r="E271" s="19" t="s">
        <v>23</v>
      </c>
      <c r="F271" s="25" t="s">
        <v>24</v>
      </c>
      <c r="G271" s="25" t="s">
        <v>24</v>
      </c>
      <c r="H271" s="25" t="s">
        <v>170</v>
      </c>
      <c r="I271" s="25">
        <v>101</v>
      </c>
      <c r="J271" s="25" t="s">
        <v>265</v>
      </c>
      <c r="K271" s="25">
        <v>235</v>
      </c>
    </row>
    <row r="272" spans="1:11" x14ac:dyDescent="0.25">
      <c r="A272" s="2">
        <v>265</v>
      </c>
      <c r="B272" s="2">
        <v>149</v>
      </c>
      <c r="C272" s="24">
        <v>4.0289351851851847E-2</v>
      </c>
      <c r="D272" s="25" t="s">
        <v>379</v>
      </c>
      <c r="E272" s="19" t="s">
        <v>95</v>
      </c>
      <c r="F272" s="25" t="s">
        <v>96</v>
      </c>
      <c r="G272" s="25" t="s">
        <v>96</v>
      </c>
      <c r="H272" s="25" t="s">
        <v>170</v>
      </c>
      <c r="I272" s="25">
        <v>100</v>
      </c>
      <c r="J272" s="25" t="s">
        <v>100</v>
      </c>
      <c r="K272" s="25">
        <v>236</v>
      </c>
    </row>
    <row r="273" spans="1:11" x14ac:dyDescent="0.25">
      <c r="A273" s="2">
        <v>266</v>
      </c>
      <c r="B273" s="2">
        <v>283</v>
      </c>
      <c r="C273" s="24">
        <v>4.099537037037037E-2</v>
      </c>
      <c r="D273" s="25" t="s">
        <v>380</v>
      </c>
      <c r="E273" s="19" t="s">
        <v>123</v>
      </c>
      <c r="F273" s="25" t="s">
        <v>124</v>
      </c>
      <c r="G273" s="25" t="s">
        <v>105</v>
      </c>
      <c r="H273" s="25" t="s">
        <v>289</v>
      </c>
      <c r="I273" s="25">
        <v>99</v>
      </c>
      <c r="J273" s="25" t="s">
        <v>295</v>
      </c>
      <c r="K273" s="25">
        <v>237</v>
      </c>
    </row>
    <row r="274" spans="1:11" x14ac:dyDescent="0.25">
      <c r="A274" s="2">
        <v>267</v>
      </c>
      <c r="B274" s="2">
        <v>202</v>
      </c>
      <c r="C274" s="24">
        <v>4.1111111111111112E-2</v>
      </c>
      <c r="D274" s="25" t="s">
        <v>381</v>
      </c>
      <c r="E274" s="19" t="s">
        <v>33</v>
      </c>
      <c r="F274" s="25" t="s">
        <v>34</v>
      </c>
      <c r="G274" s="25" t="s">
        <v>35</v>
      </c>
      <c r="H274" s="25" t="s">
        <v>141</v>
      </c>
      <c r="I274" s="25">
        <v>98</v>
      </c>
      <c r="J274" s="25" t="s">
        <v>56</v>
      </c>
      <c r="K274" s="25" t="s">
        <v>56</v>
      </c>
    </row>
    <row r="275" spans="1:11" x14ac:dyDescent="0.25">
      <c r="A275" s="2">
        <v>268</v>
      </c>
      <c r="B275" s="2">
        <v>733</v>
      </c>
      <c r="C275" s="24">
        <v>4.1238425925925921E-2</v>
      </c>
      <c r="D275" s="25" t="s">
        <v>382</v>
      </c>
      <c r="E275" s="19" t="s">
        <v>42</v>
      </c>
      <c r="F275" s="25" t="s">
        <v>43</v>
      </c>
      <c r="G275" s="25" t="s">
        <v>43</v>
      </c>
      <c r="H275" s="25" t="s">
        <v>234</v>
      </c>
      <c r="I275" s="25">
        <v>144</v>
      </c>
      <c r="J275" s="25" t="s">
        <v>37</v>
      </c>
      <c r="K275" s="25">
        <v>238</v>
      </c>
    </row>
    <row r="276" spans="1:11" x14ac:dyDescent="0.25">
      <c r="A276" s="2">
        <v>269</v>
      </c>
      <c r="B276" s="2">
        <v>76</v>
      </c>
      <c r="C276" s="24">
        <v>4.130787037037037E-2</v>
      </c>
      <c r="D276" s="25" t="s">
        <v>383</v>
      </c>
      <c r="E276" s="19" t="s">
        <v>39</v>
      </c>
      <c r="F276" s="25" t="s">
        <v>40</v>
      </c>
      <c r="G276" s="25" t="s">
        <v>40</v>
      </c>
      <c r="H276" s="25" t="s">
        <v>126</v>
      </c>
      <c r="I276" s="25">
        <v>143</v>
      </c>
      <c r="J276" s="25" t="s">
        <v>134</v>
      </c>
      <c r="K276" s="25">
        <v>239</v>
      </c>
    </row>
    <row r="277" spans="1:11" x14ac:dyDescent="0.25">
      <c r="A277" s="2">
        <v>270</v>
      </c>
      <c r="B277" s="2">
        <v>207</v>
      </c>
      <c r="C277" s="24">
        <v>4.2002314814814812E-2</v>
      </c>
      <c r="D277" s="25" t="s">
        <v>384</v>
      </c>
      <c r="E277" s="19" t="s">
        <v>33</v>
      </c>
      <c r="F277" s="25" t="s">
        <v>34</v>
      </c>
      <c r="G277" s="25" t="s">
        <v>35</v>
      </c>
      <c r="H277" s="25" t="s">
        <v>141</v>
      </c>
      <c r="I277" s="25">
        <v>97</v>
      </c>
      <c r="J277" s="25" t="s">
        <v>56</v>
      </c>
      <c r="K277" s="25" t="s">
        <v>56</v>
      </c>
    </row>
    <row r="278" spans="1:11" x14ac:dyDescent="0.25">
      <c r="A278" s="2">
        <v>271</v>
      </c>
      <c r="B278" s="2">
        <v>116</v>
      </c>
      <c r="C278" s="24">
        <v>4.2037037037037039E-2</v>
      </c>
      <c r="D278" s="25" t="s">
        <v>385</v>
      </c>
      <c r="E278" s="19" t="s">
        <v>149</v>
      </c>
      <c r="F278" s="25" t="s">
        <v>150</v>
      </c>
      <c r="G278" s="25" t="s">
        <v>35</v>
      </c>
      <c r="H278" s="25" t="s">
        <v>167</v>
      </c>
      <c r="I278" s="25">
        <v>96</v>
      </c>
      <c r="J278" s="25" t="s">
        <v>56</v>
      </c>
      <c r="K278" s="25" t="s">
        <v>56</v>
      </c>
    </row>
    <row r="279" spans="1:11" x14ac:dyDescent="0.25">
      <c r="A279" s="2">
        <v>272</v>
      </c>
      <c r="B279" s="2">
        <v>456</v>
      </c>
      <c r="C279" s="24">
        <v>4.3287037037037041E-2</v>
      </c>
      <c r="D279" s="25" t="s">
        <v>386</v>
      </c>
      <c r="E279" s="19" t="s">
        <v>23</v>
      </c>
      <c r="F279" s="25" t="s">
        <v>24</v>
      </c>
      <c r="G279" s="25" t="s">
        <v>24</v>
      </c>
      <c r="H279" s="25" t="s">
        <v>119</v>
      </c>
      <c r="I279" s="25">
        <v>95</v>
      </c>
      <c r="J279" s="25" t="s">
        <v>277</v>
      </c>
      <c r="K279" s="25">
        <v>240</v>
      </c>
    </row>
    <row r="280" spans="1:11" x14ac:dyDescent="0.25">
      <c r="A280" s="2">
        <v>273</v>
      </c>
      <c r="B280" s="2">
        <v>617</v>
      </c>
      <c r="C280" s="24">
        <v>4.4259259259259255E-2</v>
      </c>
      <c r="D280" s="25" t="s">
        <v>387</v>
      </c>
      <c r="E280" s="19" t="s">
        <v>75</v>
      </c>
      <c r="F280" s="25" t="s">
        <v>76</v>
      </c>
      <c r="G280" s="25" t="s">
        <v>77</v>
      </c>
      <c r="H280" s="25" t="s">
        <v>187</v>
      </c>
      <c r="I280" s="25">
        <v>94</v>
      </c>
      <c r="J280" s="25" t="s">
        <v>195</v>
      </c>
      <c r="K280" s="25">
        <v>241</v>
      </c>
    </row>
    <row r="281" spans="1:11" x14ac:dyDescent="0.25">
      <c r="A281" s="2">
        <v>274</v>
      </c>
      <c r="B281" s="2">
        <v>821</v>
      </c>
      <c r="C281" s="24">
        <v>4.4270833333333336E-2</v>
      </c>
      <c r="D281" s="25" t="s">
        <v>388</v>
      </c>
      <c r="E281" s="19" t="s">
        <v>75</v>
      </c>
      <c r="F281" s="25" t="s">
        <v>76</v>
      </c>
      <c r="G281" s="25" t="s">
        <v>77</v>
      </c>
      <c r="H281" s="25" t="s">
        <v>187</v>
      </c>
      <c r="I281" s="25">
        <v>93</v>
      </c>
      <c r="J281" s="25" t="s">
        <v>265</v>
      </c>
      <c r="K281" s="25">
        <v>242</v>
      </c>
    </row>
    <row r="282" spans="1:11" x14ac:dyDescent="0.25">
      <c r="A282" s="2">
        <v>275</v>
      </c>
      <c r="B282" s="2">
        <v>226</v>
      </c>
      <c r="C282" s="24">
        <v>4.4594907407407409E-2</v>
      </c>
      <c r="D282" s="25" t="s">
        <v>389</v>
      </c>
      <c r="E282" s="19" t="s">
        <v>33</v>
      </c>
      <c r="F282" s="25" t="s">
        <v>34</v>
      </c>
      <c r="G282" s="25" t="s">
        <v>35</v>
      </c>
      <c r="H282" s="25" t="s">
        <v>187</v>
      </c>
      <c r="I282" s="25">
        <v>92</v>
      </c>
      <c r="J282" s="25" t="s">
        <v>56</v>
      </c>
      <c r="K282" s="25" t="s">
        <v>56</v>
      </c>
    </row>
    <row r="283" spans="1:11" x14ac:dyDescent="0.25">
      <c r="A283" s="2">
        <v>276</v>
      </c>
      <c r="B283" s="2">
        <v>381</v>
      </c>
      <c r="C283" s="24">
        <v>4.4803240740740741E-2</v>
      </c>
      <c r="D283" s="25" t="s">
        <v>390</v>
      </c>
      <c r="E283" s="19" t="s">
        <v>58</v>
      </c>
      <c r="F283" s="25" t="s">
        <v>59</v>
      </c>
      <c r="G283" s="25" t="s">
        <v>59</v>
      </c>
      <c r="H283" s="25" t="s">
        <v>119</v>
      </c>
      <c r="I283" s="25">
        <v>91</v>
      </c>
      <c r="J283" s="25" t="s">
        <v>120</v>
      </c>
      <c r="K283" s="25">
        <v>243</v>
      </c>
    </row>
    <row r="284" spans="1:11" x14ac:dyDescent="0.25">
      <c r="A284" s="2">
        <v>277</v>
      </c>
      <c r="B284" s="2">
        <v>216</v>
      </c>
      <c r="C284" s="24">
        <v>4.5231481481481484E-2</v>
      </c>
      <c r="D284" s="25" t="s">
        <v>391</v>
      </c>
      <c r="E284" s="19" t="s">
        <v>33</v>
      </c>
      <c r="F284" s="25" t="s">
        <v>34</v>
      </c>
      <c r="G284" s="25" t="s">
        <v>35</v>
      </c>
      <c r="H284" s="25" t="s">
        <v>289</v>
      </c>
      <c r="I284" s="25">
        <v>90</v>
      </c>
      <c r="J284" s="25" t="s">
        <v>56</v>
      </c>
      <c r="K284" s="25" t="s">
        <v>56</v>
      </c>
    </row>
    <row r="285" spans="1:11" x14ac:dyDescent="0.25">
      <c r="A285" s="2">
        <v>278</v>
      </c>
      <c r="B285" s="2">
        <v>236</v>
      </c>
      <c r="C285" s="24">
        <v>4.5324074074074072E-2</v>
      </c>
      <c r="D285" s="25" t="s">
        <v>392</v>
      </c>
      <c r="E285" s="19" t="s">
        <v>33</v>
      </c>
      <c r="F285" s="25" t="s">
        <v>34</v>
      </c>
      <c r="G285" s="25" t="s">
        <v>35</v>
      </c>
      <c r="H285" s="25" t="s">
        <v>170</v>
      </c>
      <c r="I285" s="25">
        <v>89</v>
      </c>
      <c r="J285" s="25" t="s">
        <v>56</v>
      </c>
      <c r="K285" s="25" t="s">
        <v>56</v>
      </c>
    </row>
    <row r="286" spans="1:11" x14ac:dyDescent="0.25">
      <c r="A286" s="2">
        <v>279</v>
      </c>
      <c r="B286" s="2">
        <v>231</v>
      </c>
      <c r="C286" s="24">
        <v>4.5601851851851859E-2</v>
      </c>
      <c r="D286" s="25" t="s">
        <v>393</v>
      </c>
      <c r="E286" s="19" t="s">
        <v>33</v>
      </c>
      <c r="F286" s="25" t="s">
        <v>34</v>
      </c>
      <c r="G286" s="25" t="s">
        <v>35</v>
      </c>
      <c r="H286" s="25" t="s">
        <v>332</v>
      </c>
      <c r="I286" s="25">
        <v>88</v>
      </c>
      <c r="J286" s="25" t="s">
        <v>56</v>
      </c>
      <c r="K286" s="25" t="s">
        <v>56</v>
      </c>
    </row>
    <row r="287" spans="1:11" x14ac:dyDescent="0.25">
      <c r="A287" s="2">
        <v>280</v>
      </c>
      <c r="B287" s="2">
        <v>395</v>
      </c>
      <c r="C287" s="24">
        <v>4.6423611111111117E-2</v>
      </c>
      <c r="D287" s="25" t="s">
        <v>394</v>
      </c>
      <c r="E287" s="19" t="s">
        <v>58</v>
      </c>
      <c r="F287" s="25" t="s">
        <v>59</v>
      </c>
      <c r="G287" s="25" t="s">
        <v>59</v>
      </c>
      <c r="H287" s="25" t="s">
        <v>289</v>
      </c>
      <c r="I287" s="25">
        <v>87</v>
      </c>
      <c r="J287" s="25" t="s">
        <v>295</v>
      </c>
      <c r="K287" s="25">
        <v>244</v>
      </c>
    </row>
    <row r="288" spans="1:11" x14ac:dyDescent="0.25">
      <c r="A288" s="2">
        <v>281</v>
      </c>
      <c r="B288" s="2">
        <v>394</v>
      </c>
      <c r="C288" s="24">
        <v>4.6446759259259257E-2</v>
      </c>
      <c r="D288" s="25" t="s">
        <v>395</v>
      </c>
      <c r="E288" s="19" t="s">
        <v>58</v>
      </c>
      <c r="F288" s="25" t="s">
        <v>59</v>
      </c>
      <c r="G288" s="25" t="s">
        <v>59</v>
      </c>
      <c r="H288" s="25" t="s">
        <v>234</v>
      </c>
      <c r="I288" s="25">
        <v>142</v>
      </c>
      <c r="J288" s="25" t="s">
        <v>127</v>
      </c>
      <c r="K288" s="25">
        <v>245</v>
      </c>
    </row>
    <row r="289" spans="1:11" x14ac:dyDescent="0.25">
      <c r="A289" s="2">
        <v>282</v>
      </c>
      <c r="B289" s="2">
        <v>284</v>
      </c>
      <c r="C289" s="24">
        <v>4.8692129629629627E-2</v>
      </c>
      <c r="D289" s="25" t="s">
        <v>396</v>
      </c>
      <c r="E289" s="19" t="s">
        <v>123</v>
      </c>
      <c r="F289" s="25" t="s">
        <v>124</v>
      </c>
      <c r="G289" s="25" t="s">
        <v>105</v>
      </c>
      <c r="H289" s="25" t="s">
        <v>126</v>
      </c>
      <c r="I289" s="25">
        <v>141</v>
      </c>
      <c r="J289" s="25" t="s">
        <v>181</v>
      </c>
      <c r="K289" s="25">
        <v>246</v>
      </c>
    </row>
    <row r="290" spans="1:11" x14ac:dyDescent="0.25">
      <c r="A290" s="2">
        <v>283</v>
      </c>
      <c r="B290" s="2">
        <v>674</v>
      </c>
      <c r="C290" s="24">
        <v>4.8761574074074075E-2</v>
      </c>
      <c r="D290" s="25" t="s">
        <v>397</v>
      </c>
      <c r="E290" s="19" t="s">
        <v>103</v>
      </c>
      <c r="F290" s="25" t="s">
        <v>104</v>
      </c>
      <c r="G290" s="25" t="s">
        <v>105</v>
      </c>
      <c r="H290" s="25" t="s">
        <v>119</v>
      </c>
      <c r="I290" s="25">
        <v>86</v>
      </c>
      <c r="J290" s="25" t="s">
        <v>188</v>
      </c>
      <c r="K290" s="25">
        <v>247</v>
      </c>
    </row>
    <row r="291" spans="1:11" x14ac:dyDescent="0.25">
      <c r="A291" s="2">
        <v>284</v>
      </c>
      <c r="B291" s="2">
        <v>389</v>
      </c>
      <c r="C291" s="24">
        <v>5.1574074074074078E-2</v>
      </c>
      <c r="D291" s="25" t="s">
        <v>398</v>
      </c>
      <c r="E291" s="19" t="s">
        <v>58</v>
      </c>
      <c r="F291" s="25" t="s">
        <v>59</v>
      </c>
      <c r="G291" s="25" t="s">
        <v>59</v>
      </c>
      <c r="H291" s="25" t="s">
        <v>234</v>
      </c>
      <c r="I291" s="25">
        <v>140</v>
      </c>
      <c r="J291" s="25" t="s">
        <v>181</v>
      </c>
      <c r="K291" s="25">
        <v>248</v>
      </c>
    </row>
    <row r="292" spans="1:11" x14ac:dyDescent="0.25">
      <c r="A292" s="2">
        <v>285</v>
      </c>
      <c r="B292" s="2">
        <v>568</v>
      </c>
      <c r="C292" s="24">
        <v>5.2222222222222225E-2</v>
      </c>
      <c r="D292" s="25" t="s">
        <v>399</v>
      </c>
      <c r="E292" s="19" t="s">
        <v>51</v>
      </c>
      <c r="F292" s="25" t="s">
        <v>52</v>
      </c>
      <c r="G292" s="25" t="s">
        <v>52</v>
      </c>
      <c r="H292" s="25" t="s">
        <v>60</v>
      </c>
      <c r="I292" s="25">
        <v>139</v>
      </c>
      <c r="J292" s="25" t="s">
        <v>137</v>
      </c>
      <c r="K292" s="25">
        <v>249</v>
      </c>
    </row>
    <row r="294" spans="1:11" x14ac:dyDescent="0.25">
      <c r="A294" s="26" t="s">
        <v>400</v>
      </c>
    </row>
    <row r="295" spans="1:11" x14ac:dyDescent="0.25">
      <c r="B295" s="2" t="s">
        <v>401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Men">
    <tabColor rgb="FF00B050"/>
  </sheetPr>
  <dimension ref="A1:AN466"/>
  <sheetViews>
    <sheetView topLeftCell="A4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P3" sqref="P3"/>
    </sheetView>
  </sheetViews>
  <sheetFormatPr defaultRowHeight="12.75" outlineLevelRow="1" outlineLevelCol="1" x14ac:dyDescent="0.2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30" width="12.28515625" style="2" customWidth="1"/>
    <col min="31" max="32" width="8.85546875" style="2" customWidth="1"/>
    <col min="33" max="37" width="9.140625" style="2"/>
    <col min="38" max="38" width="1.7109375" style="2" customWidth="1"/>
    <col min="39" max="16384" width="9.140625" style="2"/>
  </cols>
  <sheetData>
    <row r="1" spans="1:38" hidden="1" outlineLevel="1" x14ac:dyDescent="0.2">
      <c r="Q1" s="27"/>
      <c r="R1" s="27"/>
      <c r="S1" s="28" t="s">
        <v>402</v>
      </c>
      <c r="T1" s="29" t="s">
        <v>403</v>
      </c>
      <c r="U1" s="27" t="str">
        <f>IF(ISBLANK(T1),"X",IF(AND(T1&lt;115,T1&gt;95),T1+1,T1))</f>
        <v xml:space="preserve">Formula to correct scores psoted </v>
      </c>
      <c r="V1" s="27" t="str">
        <f>IF(OR(V$6&gt;$D$5,V$6&gt;COUNT($E1:$J1)),"",LARGE($E1:$J1,V$6))</f>
        <v/>
      </c>
      <c r="W1" s="27" t="str">
        <f>IF(OR(W$6&gt;$D$5,W$6&gt;COUNT($E1:$J1)),"",LARGE($E1:$J1,W$6))</f>
        <v/>
      </c>
      <c r="X1" s="27" t="str">
        <f>IF(OR(X$6&gt;$D$5,X$6&gt;COUNT($E1:$J1)),"",LARGE($E1:$J1,X$6))</f>
        <v/>
      </c>
      <c r="Y1" s="27" t="str">
        <f>IF(OR(Y$6&gt;$D$5,Y$6&gt;COUNT($E1:$J1)),"",LARGE($E1:$J1,Y$6))</f>
        <v/>
      </c>
      <c r="Z1" s="1"/>
      <c r="AA1" s="1"/>
      <c r="AB1" s="1"/>
      <c r="AC1" s="1"/>
      <c r="AD1" s="1"/>
      <c r="AE1" s="1"/>
      <c r="AF1" s="1"/>
      <c r="AL1" s="30"/>
    </row>
    <row r="2" spans="1:38" hidden="1" outlineLevel="1" x14ac:dyDescent="0.2">
      <c r="A2" s="2" t="s">
        <v>404</v>
      </c>
      <c r="E2" s="31" t="s">
        <v>405</v>
      </c>
      <c r="F2" s="2" t="b">
        <f>SUM(F6:F353)&gt;0</f>
        <v>1</v>
      </c>
      <c r="J2" s="31" t="s">
        <v>406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926</v>
      </c>
      <c r="M2" s="32"/>
      <c r="N2" s="32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9"/>
      <c r="U2" s="27"/>
      <c r="V2" s="27"/>
      <c r="W2" s="27"/>
      <c r="X2" s="27"/>
      <c r="Z2" s="31" t="s">
        <v>407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37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38" hidden="1" outlineLevel="1" x14ac:dyDescent="0.2">
      <c r="E3" s="31"/>
      <c r="J3" s="31"/>
      <c r="K3" s="27"/>
      <c r="L3" s="27"/>
      <c r="N3" s="39"/>
      <c r="O3" s="27" t="s">
        <v>408</v>
      </c>
      <c r="P3" s="40">
        <v>4</v>
      </c>
      <c r="Q3" s="41" t="s">
        <v>409</v>
      </c>
      <c r="R3" s="42" t="s">
        <v>410</v>
      </c>
      <c r="T3" s="29"/>
      <c r="U3" s="27"/>
      <c r="V3" s="27"/>
      <c r="W3" s="27"/>
      <c r="X3" s="27"/>
      <c r="AG3" s="1" t="s">
        <v>411</v>
      </c>
      <c r="AH3" s="3">
        <f>$D$5-1</f>
        <v>2</v>
      </c>
      <c r="AI3" s="1" t="s">
        <v>412</v>
      </c>
      <c r="AL3" s="30"/>
    </row>
    <row r="4" spans="1:38" s="15" customFormat="1" ht="38.25" customHeight="1" collapsed="1" thickBot="1" x14ac:dyDescent="0.45">
      <c r="A4" s="15" t="s">
        <v>922</v>
      </c>
      <c r="Q4" s="43"/>
      <c r="R4" s="44">
        <f>SUM(R6:R353)</f>
        <v>0</v>
      </c>
      <c r="AH4" s="41" t="s">
        <v>413</v>
      </c>
      <c r="AL4" s="45" t="s">
        <v>414</v>
      </c>
    </row>
    <row r="5" spans="1:38" s="26" customFormat="1" x14ac:dyDescent="0.2">
      <c r="A5" s="26" t="s">
        <v>415</v>
      </c>
      <c r="D5" s="46">
        <v>3</v>
      </c>
      <c r="K5" s="47" t="str">
        <f>"Total is best " &amp;D5&amp;" races"</f>
        <v>Total is best 3 races</v>
      </c>
      <c r="Q5" s="26" t="s">
        <v>416</v>
      </c>
      <c r="T5" s="26" t="s">
        <v>417</v>
      </c>
      <c r="AB5" s="26" t="s">
        <v>418</v>
      </c>
      <c r="AE5" s="26" t="s">
        <v>419</v>
      </c>
      <c r="AI5" s="41" t="s">
        <v>420</v>
      </c>
      <c r="AL5" s="48"/>
    </row>
    <row r="6" spans="1:38" s="26" customFormat="1" ht="42" customHeight="1" x14ac:dyDescent="0.2">
      <c r="A6" s="26" t="s">
        <v>421</v>
      </c>
      <c r="B6" s="49" t="s">
        <v>422</v>
      </c>
      <c r="C6" s="26" t="s">
        <v>423</v>
      </c>
      <c r="D6" s="50" t="s">
        <v>424</v>
      </c>
      <c r="E6" s="50" t="s">
        <v>425</v>
      </c>
      <c r="F6" s="50" t="s">
        <v>426</v>
      </c>
      <c r="G6" s="50" t="s">
        <v>427</v>
      </c>
      <c r="H6" s="50" t="s">
        <v>428</v>
      </c>
      <c r="I6" s="50" t="s">
        <v>429</v>
      </c>
      <c r="J6" s="50" t="s">
        <v>430</v>
      </c>
      <c r="K6" s="50" t="s">
        <v>431</v>
      </c>
      <c r="L6" s="51" t="s">
        <v>432</v>
      </c>
      <c r="M6" s="51" t="s">
        <v>433</v>
      </c>
      <c r="N6" s="52" t="s">
        <v>434</v>
      </c>
      <c r="O6" s="20" t="s">
        <v>435</v>
      </c>
      <c r="P6" s="51" t="s">
        <v>436</v>
      </c>
      <c r="Q6" s="50" t="s">
        <v>437</v>
      </c>
      <c r="R6" s="50"/>
      <c r="S6" s="20" t="s">
        <v>438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Z6" s="53"/>
      <c r="AA6" s="53" t="s">
        <v>439</v>
      </c>
      <c r="AB6" s="22" t="s">
        <v>440</v>
      </c>
      <c r="AC6" s="22" t="s">
        <v>441</v>
      </c>
      <c r="AD6" s="22" t="s">
        <v>442</v>
      </c>
      <c r="AE6" s="53" t="s">
        <v>443</v>
      </c>
      <c r="AF6" s="53" t="s">
        <v>444</v>
      </c>
      <c r="AG6" s="22" t="s">
        <v>445</v>
      </c>
      <c r="AH6" s="22" t="s">
        <v>446</v>
      </c>
      <c r="AI6" s="22" t="s">
        <v>440</v>
      </c>
      <c r="AJ6" s="22" t="s">
        <v>441</v>
      </c>
      <c r="AK6" s="22" t="s">
        <v>442</v>
      </c>
      <c r="AL6" s="48"/>
    </row>
    <row r="7" spans="1:38" s="26" customFormat="1" x14ac:dyDescent="0.2">
      <c r="C7" s="26" t="s">
        <v>447</v>
      </c>
      <c r="D7" s="50"/>
      <c r="E7" s="50"/>
      <c r="F7" s="29"/>
      <c r="G7" s="50"/>
      <c r="H7" s="50"/>
      <c r="I7" s="50"/>
      <c r="J7" s="50"/>
      <c r="K7" s="50"/>
      <c r="L7" s="50"/>
      <c r="M7" s="50"/>
      <c r="N7" s="50"/>
      <c r="O7" s="50"/>
      <c r="P7" s="50"/>
      <c r="Q7" s="50" t="s">
        <v>31</v>
      </c>
      <c r="R7" s="50"/>
      <c r="S7" s="50"/>
      <c r="T7" s="50"/>
      <c r="U7" s="50"/>
      <c r="V7" s="50"/>
      <c r="W7" s="50"/>
      <c r="X7" s="50"/>
      <c r="Y7" s="50"/>
      <c r="AE7" s="54"/>
      <c r="AF7" s="54"/>
      <c r="AI7" s="38">
        <v>889</v>
      </c>
      <c r="AJ7" s="38">
        <v>877</v>
      </c>
      <c r="AK7" s="38">
        <v>862</v>
      </c>
      <c r="AL7" s="48"/>
    </row>
    <row r="8" spans="1:38" s="26" customFormat="1" x14ac:dyDescent="0.2">
      <c r="A8" s="1">
        <v>1</v>
      </c>
      <c r="B8" s="1" t="s">
        <v>56</v>
      </c>
      <c r="C8" s="1" t="s">
        <v>448</v>
      </c>
      <c r="D8" s="29" t="s">
        <v>360</v>
      </c>
      <c r="E8" s="29">
        <v>299</v>
      </c>
      <c r="F8" s="29">
        <v>298</v>
      </c>
      <c r="G8" s="50">
        <v>298</v>
      </c>
      <c r="H8" s="50"/>
      <c r="I8" s="50"/>
      <c r="J8" s="50"/>
      <c r="K8" s="32">
        <f>IFERROR(LARGE(E8:J8,1),0)+IF($D$5&gt;=2,IFERROR(LARGE(E8:J8,2),0),0)+IF($D$5&gt;=3,IFERROR(LARGE(E8:J8,3),0),0)+IF($D$5&gt;=4,IFERROR(LARGE(E8:J8,4),0),0)+IF($D$5&gt;=5,IFERROR(LARGE(E8:J8,5),0),0)+IF($D$5&gt;=6,IFERROR(LARGE(E8:J8,6),0),0)</f>
        <v>895</v>
      </c>
      <c r="L8" s="32" t="s">
        <v>927</v>
      </c>
      <c r="M8" s="32"/>
      <c r="N8" s="32">
        <f>K8-(ROW(K8)-ROW(K$6))/10000</f>
        <v>894.99980000000005</v>
      </c>
      <c r="O8" s="32">
        <f>COUNT(E8:J8)</f>
        <v>3</v>
      </c>
      <c r="P8" s="32">
        <f ca="1">IF(AND(O8=1,OFFSET(D8,0,P$3)&gt;0),"Y",0)</f>
        <v>0</v>
      </c>
      <c r="Q8" s="33" t="s">
        <v>31</v>
      </c>
      <c r="R8" s="34">
        <f>1-(Q8=Q7)</f>
        <v>0</v>
      </c>
      <c r="S8" s="34">
        <f>N8+T8/1000+U8/10000+V8/100000+W8/1000000+X8/10000000+Y8/100000000</f>
        <v>895.33158000000003</v>
      </c>
      <c r="T8" s="29">
        <v>299</v>
      </c>
      <c r="U8" s="29">
        <v>298</v>
      </c>
      <c r="V8" s="50">
        <v>298</v>
      </c>
      <c r="W8" s="50"/>
      <c r="X8" s="50"/>
      <c r="Y8" s="50"/>
      <c r="AA8" s="35">
        <v>0</v>
      </c>
      <c r="AB8" s="35">
        <v>0</v>
      </c>
      <c r="AC8" s="35">
        <v>0</v>
      </c>
      <c r="AD8" s="35">
        <v>0</v>
      </c>
      <c r="AE8" s="36">
        <v>3</v>
      </c>
      <c r="AF8" s="37">
        <v>895.33158000000003</v>
      </c>
      <c r="AG8" s="38">
        <v>299</v>
      </c>
      <c r="AH8" s="32">
        <v>0</v>
      </c>
      <c r="AI8" s="38"/>
      <c r="AJ8" s="38"/>
      <c r="AK8" s="38"/>
      <c r="AL8" s="48"/>
    </row>
    <row r="9" spans="1:38" s="26" customFormat="1" x14ac:dyDescent="0.2">
      <c r="A9" s="1">
        <v>2</v>
      </c>
      <c r="B9" s="1">
        <v>1</v>
      </c>
      <c r="C9" s="1" t="s">
        <v>449</v>
      </c>
      <c r="D9" s="29" t="s">
        <v>40</v>
      </c>
      <c r="E9" s="29">
        <v>293</v>
      </c>
      <c r="F9" s="29">
        <v>299</v>
      </c>
      <c r="G9" s="50">
        <v>297</v>
      </c>
      <c r="H9" s="50"/>
      <c r="I9" s="50"/>
      <c r="J9" s="50"/>
      <c r="K9" s="32">
        <f>IFERROR(LARGE(E9:J9,1),0)+IF($D$5&gt;=2,IFERROR(LARGE(E9:J9,2),0),0)+IF($D$5&gt;=3,IFERROR(LARGE(E9:J9,3),0),0)+IF($D$5&gt;=4,IFERROR(LARGE(E9:J9,4),0),0)+IF($D$5&gt;=5,IFERROR(LARGE(E9:J9,5),0),0)+IF($D$5&gt;=6,IFERROR(LARGE(E9:J9,6),0),0)</f>
        <v>889</v>
      </c>
      <c r="L9" s="32" t="s">
        <v>928</v>
      </c>
      <c r="M9" s="32" t="s">
        <v>21</v>
      </c>
      <c r="N9" s="32">
        <f>K9-(ROW(K9)-ROW(K$6))/10000</f>
        <v>888.99969999999996</v>
      </c>
      <c r="O9" s="32">
        <f>COUNT(E9:J9)</f>
        <v>3</v>
      </c>
      <c r="P9" s="32">
        <f ca="1">IF(AND(O9=1,OFFSET(D9,0,P$3)&gt;0),"Y",0)</f>
        <v>0</v>
      </c>
      <c r="Q9" s="33" t="s">
        <v>31</v>
      </c>
      <c r="R9" s="34">
        <f>1-(Q9=Q8)</f>
        <v>0</v>
      </c>
      <c r="S9" s="34">
        <f>N9+T9/1000+U9/10000+V9/100000+W9/1000000+X9/10000000+Y9/100000000</f>
        <v>889.33132999999998</v>
      </c>
      <c r="T9" s="29">
        <v>299</v>
      </c>
      <c r="U9" s="50">
        <v>297</v>
      </c>
      <c r="V9" s="29">
        <v>293</v>
      </c>
      <c r="W9" s="50"/>
      <c r="X9" s="50"/>
      <c r="Y9" s="50"/>
      <c r="AA9" s="35">
        <v>0</v>
      </c>
      <c r="AB9" s="35">
        <v>0</v>
      </c>
      <c r="AC9" s="35">
        <v>0</v>
      </c>
      <c r="AD9" s="35">
        <v>0</v>
      </c>
      <c r="AE9" s="36">
        <v>3</v>
      </c>
      <c r="AF9" s="37">
        <v>889.33132999999998</v>
      </c>
      <c r="AG9" s="38">
        <v>299</v>
      </c>
      <c r="AH9" s="32">
        <v>895</v>
      </c>
      <c r="AI9" s="38" t="s">
        <v>21</v>
      </c>
      <c r="AJ9" s="38"/>
      <c r="AK9" s="38"/>
      <c r="AL9" s="48"/>
    </row>
    <row r="10" spans="1:38" s="26" customFormat="1" x14ac:dyDescent="0.2">
      <c r="A10" s="1">
        <v>3</v>
      </c>
      <c r="B10" s="1">
        <v>2</v>
      </c>
      <c r="C10" s="1" t="s">
        <v>46</v>
      </c>
      <c r="D10" s="29" t="s">
        <v>24</v>
      </c>
      <c r="E10" s="29">
        <v>290</v>
      </c>
      <c r="F10" s="29">
        <v>292</v>
      </c>
      <c r="G10" s="50">
        <v>293</v>
      </c>
      <c r="H10" s="50">
        <v>292</v>
      </c>
      <c r="I10" s="50"/>
      <c r="J10" s="50"/>
      <c r="K10" s="32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877</v>
      </c>
      <c r="L10" s="32" t="s">
        <v>928</v>
      </c>
      <c r="M10" s="32" t="s">
        <v>37</v>
      </c>
      <c r="N10" s="32">
        <f>K10-(ROW(K10)-ROW(K$6))/10000</f>
        <v>876.99959999999999</v>
      </c>
      <c r="O10" s="32">
        <f>COUNT(E10:J10)</f>
        <v>4</v>
      </c>
      <c r="P10" s="32">
        <f ca="1">IF(AND(O10=1,OFFSET(D10,0,P$3)&gt;0),"Y",0)</f>
        <v>0</v>
      </c>
      <c r="Q10" s="33" t="s">
        <v>31</v>
      </c>
      <c r="R10" s="34">
        <f>1-(Q10=Q9)</f>
        <v>0</v>
      </c>
      <c r="S10" s="34">
        <f>N10+T10/1000+U10/10000+V10/100000+W10/1000000+X10/10000000+Y10/100000000</f>
        <v>877.32500999999991</v>
      </c>
      <c r="T10" s="50">
        <v>293</v>
      </c>
      <c r="U10" s="29">
        <v>292</v>
      </c>
      <c r="V10" s="50">
        <v>292</v>
      </c>
      <c r="W10" s="29">
        <v>290</v>
      </c>
      <c r="X10" s="50"/>
      <c r="Y10" s="50"/>
      <c r="AA10" s="35">
        <v>0</v>
      </c>
      <c r="AB10" s="35">
        <v>0</v>
      </c>
      <c r="AC10" s="35">
        <v>0</v>
      </c>
      <c r="AD10" s="35">
        <v>0</v>
      </c>
      <c r="AE10" s="36">
        <v>4</v>
      </c>
      <c r="AF10" s="37">
        <v>877.32500999999991</v>
      </c>
      <c r="AG10" s="38">
        <v>293</v>
      </c>
      <c r="AH10" s="32">
        <v>878</v>
      </c>
      <c r="AI10" s="38"/>
      <c r="AJ10" s="38" t="s">
        <v>37</v>
      </c>
      <c r="AK10" s="38"/>
      <c r="AL10" s="48"/>
    </row>
    <row r="11" spans="1:38" s="26" customFormat="1" x14ac:dyDescent="0.2">
      <c r="A11" s="1">
        <v>4</v>
      </c>
      <c r="B11" s="1">
        <v>3</v>
      </c>
      <c r="C11" s="1" t="s">
        <v>49</v>
      </c>
      <c r="D11" s="29" t="s">
        <v>34</v>
      </c>
      <c r="E11" s="29">
        <v>288</v>
      </c>
      <c r="F11" s="29"/>
      <c r="G11" s="50">
        <v>284</v>
      </c>
      <c r="H11" s="50">
        <v>290</v>
      </c>
      <c r="I11" s="50"/>
      <c r="J11" s="50"/>
      <c r="K11" s="32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862</v>
      </c>
      <c r="L11" s="32" t="s">
        <v>928</v>
      </c>
      <c r="M11" s="32" t="s">
        <v>45</v>
      </c>
      <c r="N11" s="32">
        <f>K11-(ROW(K11)-ROW(K$6))/10000</f>
        <v>861.99950000000001</v>
      </c>
      <c r="O11" s="32">
        <f>COUNT(E11:J11)</f>
        <v>3</v>
      </c>
      <c r="P11" s="32">
        <f ca="1">IF(AND(O11=1,OFFSET(D11,0,P$3)&gt;0),"Y",0)</f>
        <v>0</v>
      </c>
      <c r="Q11" s="33" t="s">
        <v>31</v>
      </c>
      <c r="R11" s="34">
        <f>1-(Q11=Q10)</f>
        <v>0</v>
      </c>
      <c r="S11" s="34">
        <f>N11+T11/1000+U11/10000+V11/100000+W11/1000000+X11/10000000+Y11/100000000</f>
        <v>862.32114000000001</v>
      </c>
      <c r="T11" s="50">
        <v>290</v>
      </c>
      <c r="U11" s="29">
        <v>288</v>
      </c>
      <c r="V11" s="50">
        <v>284</v>
      </c>
      <c r="W11" s="29"/>
      <c r="X11" s="50"/>
      <c r="Y11" s="50"/>
      <c r="AA11" s="35">
        <v>0</v>
      </c>
      <c r="AB11" s="35">
        <v>0</v>
      </c>
      <c r="AC11" s="35">
        <v>0</v>
      </c>
      <c r="AD11" s="35">
        <v>0</v>
      </c>
      <c r="AE11" s="36">
        <v>3</v>
      </c>
      <c r="AF11" s="37">
        <v>862.32114000000001</v>
      </c>
      <c r="AG11" s="38">
        <v>290</v>
      </c>
      <c r="AH11" s="32">
        <v>868</v>
      </c>
      <c r="AI11" s="38"/>
      <c r="AJ11" s="38"/>
      <c r="AK11" s="38" t="s">
        <v>45</v>
      </c>
      <c r="AL11" s="48"/>
    </row>
    <row r="12" spans="1:38" s="26" customFormat="1" x14ac:dyDescent="0.2">
      <c r="A12" s="1">
        <v>5</v>
      </c>
      <c r="B12" s="1">
        <v>4</v>
      </c>
      <c r="C12" s="1" t="s">
        <v>53</v>
      </c>
      <c r="D12" s="29" t="s">
        <v>24</v>
      </c>
      <c r="E12" s="29">
        <v>284</v>
      </c>
      <c r="F12" s="29">
        <v>287</v>
      </c>
      <c r="G12" s="50"/>
      <c r="H12" s="50">
        <v>288</v>
      </c>
      <c r="I12" s="50"/>
      <c r="J12" s="50"/>
      <c r="K12" s="32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859</v>
      </c>
      <c r="L12" s="32" t="s">
        <v>928</v>
      </c>
      <c r="M12" s="32"/>
      <c r="N12" s="32">
        <f>K12-(ROW(K12)-ROW(K$6))/10000</f>
        <v>858.99940000000004</v>
      </c>
      <c r="O12" s="32">
        <f>COUNT(E12:J12)</f>
        <v>3</v>
      </c>
      <c r="P12" s="32">
        <f ca="1">IF(AND(O12=1,OFFSET(D12,0,P$3)&gt;0),"Y",0)</f>
        <v>0</v>
      </c>
      <c r="Q12" s="33" t="s">
        <v>31</v>
      </c>
      <c r="R12" s="34">
        <f>1-(Q12=Q11)</f>
        <v>0</v>
      </c>
      <c r="S12" s="34">
        <f>N12+T12/1000+U12/10000+V12/100000+W12/1000000+X12/10000000+Y12/100000000</f>
        <v>859.31894</v>
      </c>
      <c r="T12" s="50">
        <v>288</v>
      </c>
      <c r="U12" s="29">
        <v>287</v>
      </c>
      <c r="V12" s="29">
        <v>284</v>
      </c>
      <c r="W12" s="50"/>
      <c r="X12" s="50"/>
      <c r="Y12" s="50"/>
      <c r="AA12" s="35">
        <v>0</v>
      </c>
      <c r="AB12" s="35">
        <v>0</v>
      </c>
      <c r="AC12" s="35">
        <v>0</v>
      </c>
      <c r="AD12" s="35">
        <v>0</v>
      </c>
      <c r="AE12" s="36">
        <v>3</v>
      </c>
      <c r="AF12" s="37">
        <v>859.31894</v>
      </c>
      <c r="AG12" s="38">
        <v>288</v>
      </c>
      <c r="AH12" s="32">
        <v>863</v>
      </c>
      <c r="AI12" s="38"/>
      <c r="AJ12" s="38"/>
      <c r="AK12" s="38" t="s">
        <v>45</v>
      </c>
      <c r="AL12" s="48"/>
    </row>
    <row r="13" spans="1:38" s="26" customFormat="1" x14ac:dyDescent="0.2">
      <c r="A13" s="1">
        <v>6</v>
      </c>
      <c r="B13" s="1">
        <v>5</v>
      </c>
      <c r="C13" s="1" t="s">
        <v>71</v>
      </c>
      <c r="D13" s="29" t="s">
        <v>40</v>
      </c>
      <c r="E13" s="29">
        <v>271</v>
      </c>
      <c r="F13" s="29">
        <v>243</v>
      </c>
      <c r="G13" s="50">
        <v>266</v>
      </c>
      <c r="H13" s="50">
        <v>280</v>
      </c>
      <c r="I13" s="50"/>
      <c r="J13" s="50"/>
      <c r="K13" s="32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817</v>
      </c>
      <c r="L13" s="32" t="s">
        <v>928</v>
      </c>
      <c r="M13" s="32"/>
      <c r="N13" s="32">
        <f>K13-(ROW(K13)-ROW(K$6))/10000</f>
        <v>816.99929999999995</v>
      </c>
      <c r="O13" s="32">
        <f>COUNT(E13:J13)</f>
        <v>4</v>
      </c>
      <c r="P13" s="32">
        <f ca="1">IF(AND(O13=1,OFFSET(D13,0,P$3)&gt;0),"Y",0)</f>
        <v>0</v>
      </c>
      <c r="Q13" s="33" t="s">
        <v>31</v>
      </c>
      <c r="R13" s="34">
        <f>1-(Q13=Q12)</f>
        <v>0</v>
      </c>
      <c r="S13" s="34">
        <f>N13+T13/1000+U13/10000+V13/100000+W13/1000000+X13/10000000+Y13/100000000</f>
        <v>817.30930299999989</v>
      </c>
      <c r="T13" s="50">
        <v>280</v>
      </c>
      <c r="U13" s="29">
        <v>271</v>
      </c>
      <c r="V13" s="50">
        <v>266</v>
      </c>
      <c r="W13" s="29">
        <v>243</v>
      </c>
      <c r="X13" s="50"/>
      <c r="Y13" s="50"/>
      <c r="AA13" s="35">
        <v>0</v>
      </c>
      <c r="AB13" s="35">
        <v>0</v>
      </c>
      <c r="AC13" s="35">
        <v>0</v>
      </c>
      <c r="AD13" s="35">
        <v>0</v>
      </c>
      <c r="AE13" s="36">
        <v>4</v>
      </c>
      <c r="AF13" s="37">
        <v>817.30930299999989</v>
      </c>
      <c r="AG13" s="38">
        <v>280</v>
      </c>
      <c r="AH13" s="32">
        <v>831</v>
      </c>
      <c r="AI13" s="38"/>
      <c r="AJ13" s="38"/>
      <c r="AK13" s="38"/>
      <c r="AL13" s="48"/>
    </row>
    <row r="14" spans="1:38" s="26" customFormat="1" x14ac:dyDescent="0.2">
      <c r="A14" s="1">
        <v>7</v>
      </c>
      <c r="B14" s="1">
        <v>6</v>
      </c>
      <c r="C14" s="1" t="s">
        <v>84</v>
      </c>
      <c r="D14" s="29" t="s">
        <v>29</v>
      </c>
      <c r="E14" s="29"/>
      <c r="F14" s="29">
        <v>267</v>
      </c>
      <c r="G14" s="50">
        <v>270</v>
      </c>
      <c r="H14" s="50">
        <v>273</v>
      </c>
      <c r="I14" s="50"/>
      <c r="J14" s="50"/>
      <c r="K14" s="32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810</v>
      </c>
      <c r="L14" s="32" t="s">
        <v>928</v>
      </c>
      <c r="M14" s="32"/>
      <c r="N14" s="32">
        <f>K14-(ROW(K14)-ROW(K$6))/10000</f>
        <v>809.99919999999997</v>
      </c>
      <c r="O14" s="32">
        <f>COUNT(E14:J14)</f>
        <v>3</v>
      </c>
      <c r="P14" s="32">
        <f ca="1">IF(AND(O14=1,OFFSET(D14,0,P$3)&gt;0),"Y",0)</f>
        <v>0</v>
      </c>
      <c r="Q14" s="33" t="s">
        <v>31</v>
      </c>
      <c r="R14" s="34">
        <f>1-(Q14=Q13)</f>
        <v>0</v>
      </c>
      <c r="S14" s="34">
        <f>N14+T14/1000+U14/10000+V14/100000+W14/1000000+X14/10000000+Y14/100000000</f>
        <v>810.30187000000001</v>
      </c>
      <c r="T14" s="50">
        <v>273</v>
      </c>
      <c r="U14" s="50">
        <v>270</v>
      </c>
      <c r="V14" s="29">
        <v>267</v>
      </c>
      <c r="W14" s="29"/>
      <c r="X14" s="50"/>
      <c r="Y14" s="50"/>
      <c r="AA14" s="35">
        <v>0</v>
      </c>
      <c r="AB14" s="35">
        <v>0</v>
      </c>
      <c r="AC14" s="35">
        <v>0</v>
      </c>
      <c r="AD14" s="35">
        <v>0</v>
      </c>
      <c r="AE14" s="36">
        <v>3</v>
      </c>
      <c r="AF14" s="37">
        <v>810.30187000000001</v>
      </c>
      <c r="AG14" s="38">
        <v>273</v>
      </c>
      <c r="AH14" s="32">
        <v>816</v>
      </c>
      <c r="AI14" s="38"/>
      <c r="AJ14" s="38"/>
      <c r="AK14" s="38"/>
      <c r="AL14" s="48"/>
    </row>
    <row r="15" spans="1:38" s="26" customFormat="1" x14ac:dyDescent="0.2">
      <c r="A15" s="1">
        <v>8</v>
      </c>
      <c r="B15" s="1">
        <v>7</v>
      </c>
      <c r="C15" s="1" t="s">
        <v>450</v>
      </c>
      <c r="D15" s="29" t="s">
        <v>81</v>
      </c>
      <c r="E15" s="29">
        <v>255</v>
      </c>
      <c r="F15" s="29">
        <v>266</v>
      </c>
      <c r="G15" s="50">
        <v>277</v>
      </c>
      <c r="H15" s="50"/>
      <c r="I15" s="50"/>
      <c r="J15" s="50"/>
      <c r="K15" s="32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798</v>
      </c>
      <c r="L15" s="32" t="s">
        <v>928</v>
      </c>
      <c r="M15" s="32"/>
      <c r="N15" s="32">
        <f>K15-(ROW(K15)-ROW(K$6))/10000</f>
        <v>797.9991</v>
      </c>
      <c r="O15" s="32">
        <f>COUNT(E15:J15)</f>
        <v>3</v>
      </c>
      <c r="P15" s="32">
        <f ca="1">IF(AND(O15=1,OFFSET(D15,0,P$3)&gt;0),"Y",0)</f>
        <v>0</v>
      </c>
      <c r="Q15" s="33" t="s">
        <v>31</v>
      </c>
      <c r="R15" s="34">
        <f>1-(Q15=Q14)</f>
        <v>0</v>
      </c>
      <c r="S15" s="34">
        <f>N15+T15/1000+U15/10000+V15/100000+W15/1000000+X15/10000000+Y15/100000000</f>
        <v>798.30525000000011</v>
      </c>
      <c r="T15" s="50">
        <v>277</v>
      </c>
      <c r="U15" s="29">
        <v>266</v>
      </c>
      <c r="V15" s="29">
        <v>255</v>
      </c>
      <c r="W15" s="50"/>
      <c r="X15" s="50"/>
      <c r="Y15" s="50"/>
      <c r="AA15" s="35">
        <v>0</v>
      </c>
      <c r="AB15" s="35">
        <v>0</v>
      </c>
      <c r="AC15" s="35">
        <v>0</v>
      </c>
      <c r="AD15" s="35">
        <v>0</v>
      </c>
      <c r="AE15" s="36">
        <v>3</v>
      </c>
      <c r="AF15" s="37">
        <v>798.30525000000011</v>
      </c>
      <c r="AG15" s="38">
        <v>277</v>
      </c>
      <c r="AH15" s="32">
        <v>820</v>
      </c>
      <c r="AI15" s="38"/>
      <c r="AJ15" s="38"/>
      <c r="AK15" s="38"/>
      <c r="AL15" s="48"/>
    </row>
    <row r="16" spans="1:38" s="26" customFormat="1" x14ac:dyDescent="0.2">
      <c r="A16" s="1">
        <v>9</v>
      </c>
      <c r="B16" s="1">
        <v>8</v>
      </c>
      <c r="C16" s="1" t="s">
        <v>101</v>
      </c>
      <c r="D16" s="29" t="s">
        <v>40</v>
      </c>
      <c r="E16" s="29"/>
      <c r="F16" s="29">
        <v>245</v>
      </c>
      <c r="G16" s="50">
        <v>254</v>
      </c>
      <c r="H16" s="50">
        <v>266</v>
      </c>
      <c r="I16" s="50"/>
      <c r="J16" s="50"/>
      <c r="K16" s="32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765</v>
      </c>
      <c r="L16" s="32" t="s">
        <v>928</v>
      </c>
      <c r="M16" s="32"/>
      <c r="N16" s="32">
        <f>K16-(ROW(K16)-ROW(K$6))/10000</f>
        <v>764.99900000000002</v>
      </c>
      <c r="O16" s="32">
        <f>COUNT(E16:J16)</f>
        <v>3</v>
      </c>
      <c r="P16" s="32">
        <f ca="1">IF(AND(O16=1,OFFSET(D16,0,P$3)&gt;0),"Y",0)</f>
        <v>0</v>
      </c>
      <c r="Q16" s="33" t="s">
        <v>31</v>
      </c>
      <c r="R16" s="34">
        <f>1-(Q16=Q15)</f>
        <v>0</v>
      </c>
      <c r="S16" s="34">
        <f>N16+T16/1000+U16/10000+V16/100000+W16/1000000+X16/10000000+Y16/100000000</f>
        <v>765.29284999999993</v>
      </c>
      <c r="T16" s="50">
        <v>266</v>
      </c>
      <c r="U16" s="50">
        <v>254</v>
      </c>
      <c r="V16" s="29">
        <v>245</v>
      </c>
      <c r="W16" s="29"/>
      <c r="X16" s="50"/>
      <c r="Y16" s="50"/>
      <c r="AA16" s="35">
        <v>0</v>
      </c>
      <c r="AB16" s="35">
        <v>0</v>
      </c>
      <c r="AC16" s="35">
        <v>0</v>
      </c>
      <c r="AD16" s="35">
        <v>0</v>
      </c>
      <c r="AE16" s="36">
        <v>3</v>
      </c>
      <c r="AF16" s="37">
        <v>765.29284999999993</v>
      </c>
      <c r="AG16" s="38">
        <v>266</v>
      </c>
      <c r="AH16" s="32">
        <v>786</v>
      </c>
      <c r="AI16" s="38"/>
      <c r="AJ16" s="38"/>
      <c r="AK16" s="38"/>
      <c r="AL16" s="48"/>
    </row>
    <row r="17" spans="1:38" s="26" customFormat="1" x14ac:dyDescent="0.2">
      <c r="A17" s="1">
        <v>10</v>
      </c>
      <c r="B17" s="1">
        <v>9</v>
      </c>
      <c r="C17" s="1" t="s">
        <v>129</v>
      </c>
      <c r="D17" s="29" t="s">
        <v>29</v>
      </c>
      <c r="E17" s="29">
        <v>244</v>
      </c>
      <c r="F17" s="29">
        <v>256</v>
      </c>
      <c r="G17" s="50">
        <v>251</v>
      </c>
      <c r="H17" s="50">
        <v>254</v>
      </c>
      <c r="I17" s="50"/>
      <c r="J17" s="50"/>
      <c r="K17" s="32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761</v>
      </c>
      <c r="L17" s="32" t="s">
        <v>928</v>
      </c>
      <c r="M17" s="32"/>
      <c r="N17" s="32">
        <f>K17-(ROW(K17)-ROW(K$6))/10000</f>
        <v>760.99890000000005</v>
      </c>
      <c r="O17" s="32">
        <f>COUNT(E17:J17)</f>
        <v>4</v>
      </c>
      <c r="P17" s="32">
        <f ca="1">IF(AND(O17=1,OFFSET(D17,0,P$3)&gt;0),"Y",0)</f>
        <v>0</v>
      </c>
      <c r="Q17" s="33" t="s">
        <v>31</v>
      </c>
      <c r="R17" s="34">
        <f>1-(Q17=Q16)</f>
        <v>0</v>
      </c>
      <c r="S17" s="34">
        <f>N17+T17/1000+U17/10000+V17/100000+W17/1000000+X17/10000000+Y17/100000000</f>
        <v>761.28305399999999</v>
      </c>
      <c r="T17" s="29">
        <v>256</v>
      </c>
      <c r="U17" s="50">
        <v>254</v>
      </c>
      <c r="V17" s="50">
        <v>251</v>
      </c>
      <c r="W17" s="29">
        <v>244</v>
      </c>
      <c r="X17" s="50"/>
      <c r="Y17" s="50"/>
      <c r="AA17" s="35">
        <v>0</v>
      </c>
      <c r="AB17" s="35">
        <v>0</v>
      </c>
      <c r="AC17" s="35">
        <v>0</v>
      </c>
      <c r="AD17" s="35">
        <v>0</v>
      </c>
      <c r="AE17" s="36">
        <v>4</v>
      </c>
      <c r="AF17" s="37">
        <v>761.28305399999999</v>
      </c>
      <c r="AG17" s="38">
        <v>256</v>
      </c>
      <c r="AH17" s="32">
        <v>766</v>
      </c>
      <c r="AI17" s="38"/>
      <c r="AJ17" s="38"/>
      <c r="AK17" s="38"/>
      <c r="AL17" s="48"/>
    </row>
    <row r="18" spans="1:38" s="26" customFormat="1" x14ac:dyDescent="0.2">
      <c r="A18" s="1">
        <v>11</v>
      </c>
      <c r="B18" s="1">
        <v>10</v>
      </c>
      <c r="C18" s="1" t="s">
        <v>161</v>
      </c>
      <c r="D18" s="29" t="s">
        <v>52</v>
      </c>
      <c r="E18" s="29"/>
      <c r="F18" s="29">
        <v>218</v>
      </c>
      <c r="G18" s="50">
        <v>213</v>
      </c>
      <c r="H18" s="50">
        <v>239</v>
      </c>
      <c r="I18" s="50"/>
      <c r="J18" s="50"/>
      <c r="K18" s="32">
        <f>IFERROR(LARGE(E18:J18,1),0)+IF($D$5&gt;=2,IFERROR(LARGE(E18:J18,2),0),0)+IF($D$5&gt;=3,IFERROR(LARGE(E18:J18,3),0),0)+IF($D$5&gt;=4,IFERROR(LARGE(E18:J18,4),0),0)+IF($D$5&gt;=5,IFERROR(LARGE(E18:J18,5),0),0)+IF($D$5&gt;=6,IFERROR(LARGE(E18:J18,6),0),0)</f>
        <v>670</v>
      </c>
      <c r="L18" s="32" t="s">
        <v>928</v>
      </c>
      <c r="M18" s="32"/>
      <c r="N18" s="32">
        <f>K18-(ROW(K18)-ROW(K$6))/10000</f>
        <v>669.99879999999996</v>
      </c>
      <c r="O18" s="32">
        <f>COUNT(E18:J18)</f>
        <v>3</v>
      </c>
      <c r="P18" s="32">
        <f ca="1">IF(AND(O18=1,OFFSET(D18,0,P$3)&gt;0),"Y",0)</f>
        <v>0</v>
      </c>
      <c r="Q18" s="33" t="s">
        <v>31</v>
      </c>
      <c r="R18" s="34">
        <f>1-(Q18=Q17)</f>
        <v>0</v>
      </c>
      <c r="S18" s="34">
        <f>N18+T18/1000+U18/10000+V18/100000+W18/1000000+X18/10000000+Y18/100000000</f>
        <v>670.26172999999994</v>
      </c>
      <c r="T18" s="50">
        <v>239</v>
      </c>
      <c r="U18" s="29">
        <v>218</v>
      </c>
      <c r="V18" s="50">
        <v>213</v>
      </c>
      <c r="W18" s="29"/>
      <c r="X18" s="50"/>
      <c r="Y18" s="50"/>
      <c r="AA18" s="35">
        <v>0</v>
      </c>
      <c r="AB18" s="35">
        <v>0</v>
      </c>
      <c r="AC18" s="35">
        <v>0</v>
      </c>
      <c r="AD18" s="35">
        <v>0</v>
      </c>
      <c r="AE18" s="36">
        <v>3</v>
      </c>
      <c r="AF18" s="37">
        <v>670.26172999999994</v>
      </c>
      <c r="AG18" s="38">
        <v>239</v>
      </c>
      <c r="AH18" s="32">
        <v>696</v>
      </c>
      <c r="AI18" s="38"/>
      <c r="AJ18" s="38"/>
      <c r="AK18" s="38"/>
      <c r="AL18" s="48"/>
    </row>
    <row r="19" spans="1:38" s="26" customFormat="1" x14ac:dyDescent="0.2">
      <c r="A19" s="1">
        <v>12</v>
      </c>
      <c r="B19" s="1">
        <v>11</v>
      </c>
      <c r="C19" s="1" t="s">
        <v>451</v>
      </c>
      <c r="D19" s="29" t="s">
        <v>81</v>
      </c>
      <c r="E19" s="29">
        <v>210</v>
      </c>
      <c r="F19" s="29">
        <v>215</v>
      </c>
      <c r="G19" s="50">
        <v>200</v>
      </c>
      <c r="H19" s="50"/>
      <c r="I19" s="50"/>
      <c r="J19" s="50"/>
      <c r="K19" s="32">
        <f>IFERROR(LARGE(E19:J19,1),0)+IF($D$5&gt;=2,IFERROR(LARGE(E19:J19,2),0),0)+IF($D$5&gt;=3,IFERROR(LARGE(E19:J19,3),0),0)+IF($D$5&gt;=4,IFERROR(LARGE(E19:J19,4),0),0)+IF($D$5&gt;=5,IFERROR(LARGE(E19:J19,5),0),0)+IF($D$5&gt;=6,IFERROR(LARGE(E19:J19,6),0),0)</f>
        <v>625</v>
      </c>
      <c r="L19" s="32" t="s">
        <v>928</v>
      </c>
      <c r="M19" s="32"/>
      <c r="N19" s="32">
        <f>K19-(ROW(K19)-ROW(K$6))/10000</f>
        <v>624.99869999999999</v>
      </c>
      <c r="O19" s="32">
        <f>COUNT(E19:J19)</f>
        <v>3</v>
      </c>
      <c r="P19" s="32">
        <f ca="1">IF(AND(O19=1,OFFSET(D19,0,P$3)&gt;0),"Y",0)</f>
        <v>0</v>
      </c>
      <c r="Q19" s="33" t="s">
        <v>31</v>
      </c>
      <c r="R19" s="34">
        <f>1-(Q19=Q18)</f>
        <v>0</v>
      </c>
      <c r="S19" s="34">
        <f>N19+T19/1000+U19/10000+V19/100000+W19/1000000+X19/10000000+Y19/100000000</f>
        <v>625.23669999999993</v>
      </c>
      <c r="T19" s="29">
        <v>215</v>
      </c>
      <c r="U19" s="29">
        <v>210</v>
      </c>
      <c r="V19" s="50">
        <v>200</v>
      </c>
      <c r="W19" s="50"/>
      <c r="X19" s="50"/>
      <c r="Y19" s="50"/>
      <c r="AA19" s="35">
        <v>0</v>
      </c>
      <c r="AB19" s="35">
        <v>0</v>
      </c>
      <c r="AC19" s="35">
        <v>0</v>
      </c>
      <c r="AD19" s="35">
        <v>0</v>
      </c>
      <c r="AE19" s="36">
        <v>3</v>
      </c>
      <c r="AF19" s="37">
        <v>625.23669999999993</v>
      </c>
      <c r="AG19" s="38">
        <v>215</v>
      </c>
      <c r="AH19" s="32">
        <v>640</v>
      </c>
      <c r="AI19" s="38"/>
      <c r="AJ19" s="38"/>
      <c r="AK19" s="38"/>
      <c r="AL19" s="48"/>
    </row>
    <row r="20" spans="1:38" s="26" customFormat="1" x14ac:dyDescent="0.2">
      <c r="A20" s="1">
        <v>13</v>
      </c>
      <c r="B20" s="1">
        <v>12</v>
      </c>
      <c r="C20" s="1" t="s">
        <v>69</v>
      </c>
      <c r="D20" s="29" t="s">
        <v>40</v>
      </c>
      <c r="E20" s="29"/>
      <c r="F20" s="29"/>
      <c r="G20" s="50">
        <v>275</v>
      </c>
      <c r="H20" s="50">
        <v>282</v>
      </c>
      <c r="I20" s="50"/>
      <c r="J20" s="50"/>
      <c r="K20" s="32">
        <f>IFERROR(LARGE(E20:J20,1),0)+IF($D$5&gt;=2,IFERROR(LARGE(E20:J20,2),0),0)+IF($D$5&gt;=3,IFERROR(LARGE(E20:J20,3),0),0)+IF($D$5&gt;=4,IFERROR(LARGE(E20:J20,4),0),0)+IF($D$5&gt;=5,IFERROR(LARGE(E20:J20,5),0),0)+IF($D$5&gt;=6,IFERROR(LARGE(E20:J20,6),0),0)</f>
        <v>557</v>
      </c>
      <c r="L20" s="32" t="s">
        <v>928</v>
      </c>
      <c r="M20" s="32"/>
      <c r="N20" s="32">
        <f>K20-(ROW(K20)-ROW(K$6))/10000</f>
        <v>556.99860000000001</v>
      </c>
      <c r="O20" s="32">
        <f>COUNT(E20:J20)</f>
        <v>2</v>
      </c>
      <c r="P20" s="32">
        <f ca="1">IF(AND(O20=1,OFFSET(D20,0,P$3)&gt;0),"Y",0)</f>
        <v>0</v>
      </c>
      <c r="Q20" s="33" t="s">
        <v>31</v>
      </c>
      <c r="R20" s="34">
        <f>1-(Q20=Q19)</f>
        <v>0</v>
      </c>
      <c r="S20" s="34">
        <f>N20+T20/1000+U20/10000+V20/100000+W20/1000000+X20/10000000+Y20/100000000</f>
        <v>557.30810000000008</v>
      </c>
      <c r="T20" s="50">
        <v>282</v>
      </c>
      <c r="U20" s="50">
        <v>275</v>
      </c>
      <c r="V20" s="29"/>
      <c r="W20" s="29"/>
      <c r="X20" s="50"/>
      <c r="Y20" s="50"/>
      <c r="AA20" s="35">
        <v>0</v>
      </c>
      <c r="AB20" s="35">
        <v>0</v>
      </c>
      <c r="AC20" s="35">
        <v>0</v>
      </c>
      <c r="AD20" s="35">
        <v>0</v>
      </c>
      <c r="AE20" s="36">
        <v>2</v>
      </c>
      <c r="AF20" s="37">
        <v>557.30810000000008</v>
      </c>
      <c r="AG20" s="38">
        <v>282</v>
      </c>
      <c r="AH20" s="32">
        <v>839</v>
      </c>
      <c r="AI20" s="38"/>
      <c r="AJ20" s="38"/>
      <c r="AK20" s="38"/>
      <c r="AL20" s="48"/>
    </row>
    <row r="21" spans="1:38" s="26" customFormat="1" x14ac:dyDescent="0.2">
      <c r="A21" s="1">
        <v>14</v>
      </c>
      <c r="B21" s="1">
        <v>13</v>
      </c>
      <c r="C21" s="1" t="s">
        <v>165</v>
      </c>
      <c r="D21" s="29" t="s">
        <v>96</v>
      </c>
      <c r="E21" s="29">
        <v>209</v>
      </c>
      <c r="F21" s="29"/>
      <c r="G21" s="50"/>
      <c r="H21" s="50">
        <v>236</v>
      </c>
      <c r="I21" s="50"/>
      <c r="J21" s="50"/>
      <c r="K21" s="32">
        <f>IFERROR(LARGE(E21:J21,1),0)+IF($D$5&gt;=2,IFERROR(LARGE(E21:J21,2),0),0)+IF($D$5&gt;=3,IFERROR(LARGE(E21:J21,3),0),0)+IF($D$5&gt;=4,IFERROR(LARGE(E21:J21,4),0),0)+IF($D$5&gt;=5,IFERROR(LARGE(E21:J21,5),0),0)+IF($D$5&gt;=6,IFERROR(LARGE(E21:J21,6),0),0)</f>
        <v>445</v>
      </c>
      <c r="L21" s="32" t="s">
        <v>928</v>
      </c>
      <c r="M21" s="32"/>
      <c r="N21" s="32">
        <f>K21-(ROW(K21)-ROW(K$6))/10000</f>
        <v>444.99849999999998</v>
      </c>
      <c r="O21" s="32">
        <f>COUNT(E21:J21)</f>
        <v>2</v>
      </c>
      <c r="P21" s="32">
        <f ca="1">IF(AND(O21=1,OFFSET(D21,0,P$3)&gt;0),"Y",0)</f>
        <v>0</v>
      </c>
      <c r="Q21" s="33" t="s">
        <v>31</v>
      </c>
      <c r="R21" s="34">
        <f>1-(Q21=Q20)</f>
        <v>0</v>
      </c>
      <c r="S21" s="34">
        <f>N21+T21/1000+U21/10000+V21/100000+W21/1000000+X21/10000000+Y21/100000000</f>
        <v>445.25539999999995</v>
      </c>
      <c r="T21" s="50">
        <v>236</v>
      </c>
      <c r="U21" s="29">
        <v>209</v>
      </c>
      <c r="V21" s="29"/>
      <c r="W21" s="50"/>
      <c r="X21" s="50"/>
      <c r="Y21" s="50"/>
      <c r="AA21" s="35">
        <v>0</v>
      </c>
      <c r="AB21" s="35">
        <v>0</v>
      </c>
      <c r="AC21" s="35">
        <v>0</v>
      </c>
      <c r="AD21" s="35">
        <v>0</v>
      </c>
      <c r="AE21" s="36">
        <v>2</v>
      </c>
      <c r="AF21" s="37">
        <v>445.25539999999995</v>
      </c>
      <c r="AG21" s="38">
        <v>236</v>
      </c>
      <c r="AH21" s="32">
        <v>681</v>
      </c>
      <c r="AI21" s="38"/>
      <c r="AJ21" s="38"/>
      <c r="AK21" s="38"/>
      <c r="AL21" s="48"/>
    </row>
    <row r="22" spans="1:38" s="26" customFormat="1" x14ac:dyDescent="0.2">
      <c r="A22" s="1">
        <v>15</v>
      </c>
      <c r="B22" s="1">
        <v>14</v>
      </c>
      <c r="C22" s="1" t="s">
        <v>257</v>
      </c>
      <c r="D22" s="29" t="s">
        <v>68</v>
      </c>
      <c r="E22" s="29"/>
      <c r="F22" s="29"/>
      <c r="G22" s="50">
        <v>178</v>
      </c>
      <c r="H22" s="50">
        <v>192</v>
      </c>
      <c r="I22" s="50"/>
      <c r="J22" s="50"/>
      <c r="K22" s="32">
        <f>IFERROR(LARGE(E22:J22,1),0)+IF($D$5&gt;=2,IFERROR(LARGE(E22:J22,2),0),0)+IF($D$5&gt;=3,IFERROR(LARGE(E22:J22,3),0),0)+IF($D$5&gt;=4,IFERROR(LARGE(E22:J22,4),0),0)+IF($D$5&gt;=5,IFERROR(LARGE(E22:J22,5),0),0)+IF($D$5&gt;=6,IFERROR(LARGE(E22:J22,6),0),0)</f>
        <v>370</v>
      </c>
      <c r="L22" s="32" t="s">
        <v>928</v>
      </c>
      <c r="M22" s="32"/>
      <c r="N22" s="32">
        <f>K22-(ROW(K22)-ROW(K$6))/10000</f>
        <v>369.9984</v>
      </c>
      <c r="O22" s="32">
        <f>COUNT(E22:J22)</f>
        <v>2</v>
      </c>
      <c r="P22" s="32">
        <f ca="1">IF(AND(O22=1,OFFSET(D22,0,P$3)&gt;0),"Y",0)</f>
        <v>0</v>
      </c>
      <c r="Q22" s="33" t="s">
        <v>31</v>
      </c>
      <c r="R22" s="34">
        <f>1-(Q22=Q21)</f>
        <v>0</v>
      </c>
      <c r="S22" s="34">
        <f>N22+T22/1000+U22/10000+V22/100000+W22/1000000+X22/10000000+Y22/100000000</f>
        <v>370.20820000000003</v>
      </c>
      <c r="T22" s="50">
        <v>192</v>
      </c>
      <c r="U22" s="50">
        <v>178</v>
      </c>
      <c r="V22" s="29"/>
      <c r="W22" s="29"/>
      <c r="X22" s="50"/>
      <c r="Y22" s="50"/>
      <c r="AA22" s="35">
        <v>0</v>
      </c>
      <c r="AB22" s="35">
        <v>0</v>
      </c>
      <c r="AC22" s="35">
        <v>0</v>
      </c>
      <c r="AD22" s="35">
        <v>0</v>
      </c>
      <c r="AE22" s="36">
        <v>2</v>
      </c>
      <c r="AF22" s="37">
        <v>370.20820000000003</v>
      </c>
      <c r="AG22" s="38">
        <v>192</v>
      </c>
      <c r="AH22" s="32">
        <v>562</v>
      </c>
      <c r="AI22" s="38"/>
      <c r="AJ22" s="38"/>
      <c r="AK22" s="38"/>
      <c r="AL22" s="48"/>
    </row>
    <row r="23" spans="1:38" s="26" customFormat="1" x14ac:dyDescent="0.2">
      <c r="A23" s="1">
        <v>16</v>
      </c>
      <c r="B23" s="1">
        <v>15</v>
      </c>
      <c r="C23" s="1" t="s">
        <v>452</v>
      </c>
      <c r="D23" s="29" t="s">
        <v>150</v>
      </c>
      <c r="E23" s="29"/>
      <c r="F23" s="29"/>
      <c r="G23" s="50">
        <v>300</v>
      </c>
      <c r="H23" s="50"/>
      <c r="I23" s="50"/>
      <c r="J23" s="50"/>
      <c r="K23" s="32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300</v>
      </c>
      <c r="L23" s="32" t="s">
        <v>928</v>
      </c>
      <c r="M23" s="32"/>
      <c r="N23" s="32">
        <f>K23-(ROW(K23)-ROW(K$6))/10000</f>
        <v>299.99829999999997</v>
      </c>
      <c r="O23" s="32">
        <f>COUNT(E23:J23)</f>
        <v>1</v>
      </c>
      <c r="P23" s="32">
        <f ca="1">IF(AND(O23=1,OFFSET(D23,0,P$3)&gt;0),"Y",0)</f>
        <v>0</v>
      </c>
      <c r="Q23" s="33" t="s">
        <v>31</v>
      </c>
      <c r="R23" s="34">
        <f>1-(Q23=Q22)</f>
        <v>0</v>
      </c>
      <c r="S23" s="34">
        <f>N23+T23/1000+U23/10000+V23/100000+W23/1000000+X23/10000000+Y23/100000000</f>
        <v>300.29829999999998</v>
      </c>
      <c r="T23" s="50">
        <v>300</v>
      </c>
      <c r="U23" s="29"/>
      <c r="V23" s="29"/>
      <c r="W23" s="50"/>
      <c r="X23" s="50"/>
      <c r="Y23" s="50"/>
      <c r="AA23" s="35">
        <v>0</v>
      </c>
      <c r="AB23" s="35">
        <v>0</v>
      </c>
      <c r="AC23" s="35">
        <v>0</v>
      </c>
      <c r="AD23" s="35">
        <v>0</v>
      </c>
      <c r="AE23" s="36">
        <v>1</v>
      </c>
      <c r="AF23" s="37">
        <v>300.29829999999998</v>
      </c>
      <c r="AG23" s="38">
        <v>300</v>
      </c>
      <c r="AH23" s="32">
        <v>600</v>
      </c>
      <c r="AI23" s="38"/>
      <c r="AJ23" s="38"/>
      <c r="AK23" s="38"/>
      <c r="AL23" s="48"/>
    </row>
    <row r="24" spans="1:38" s="26" customFormat="1" x14ac:dyDescent="0.2">
      <c r="A24" s="1">
        <v>17</v>
      </c>
      <c r="B24" s="1">
        <v>16</v>
      </c>
      <c r="C24" s="1" t="s">
        <v>27</v>
      </c>
      <c r="D24" s="29" t="s">
        <v>29</v>
      </c>
      <c r="E24" s="29"/>
      <c r="F24" s="29"/>
      <c r="G24" s="50"/>
      <c r="H24" s="50">
        <v>298</v>
      </c>
      <c r="I24" s="50"/>
      <c r="J24" s="50"/>
      <c r="K24" s="32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298</v>
      </c>
      <c r="L24" s="32" t="s">
        <v>928</v>
      </c>
      <c r="M24" s="32"/>
      <c r="N24" s="32">
        <f>K24-(ROW(K24)-ROW(K$6))/10000</f>
        <v>297.9982</v>
      </c>
      <c r="O24" s="32">
        <f>COUNT(E24:J24)</f>
        <v>1</v>
      </c>
      <c r="P24" s="32" t="str">
        <f ca="1">IF(AND(O24=1,OFFSET(D24,0,P$3)&gt;0),"Y",0)</f>
        <v>Y</v>
      </c>
      <c r="Q24" s="33" t="s">
        <v>31</v>
      </c>
      <c r="R24" s="34">
        <f>1-(Q24=Q23)</f>
        <v>0</v>
      </c>
      <c r="S24" s="34">
        <f>N24+T24/1000+U24/10000+V24/100000+W24/1000000+X24/10000000+Y24/100000000</f>
        <v>298.2962</v>
      </c>
      <c r="T24" s="50">
        <v>298</v>
      </c>
      <c r="U24" s="29"/>
      <c r="V24" s="29"/>
      <c r="W24" s="50"/>
      <c r="X24" s="50"/>
      <c r="Y24" s="50"/>
      <c r="AA24" s="35">
        <v>0</v>
      </c>
      <c r="AB24" s="35">
        <v>0</v>
      </c>
      <c r="AC24" s="35">
        <v>0</v>
      </c>
      <c r="AD24" s="35">
        <v>0</v>
      </c>
      <c r="AE24" s="36">
        <v>1</v>
      </c>
      <c r="AF24" s="37">
        <v>298.2962</v>
      </c>
      <c r="AG24" s="38">
        <v>298</v>
      </c>
      <c r="AH24" s="32">
        <v>596</v>
      </c>
      <c r="AI24" s="38"/>
      <c r="AJ24" s="38"/>
      <c r="AK24" s="38"/>
      <c r="AL24" s="48"/>
    </row>
    <row r="25" spans="1:38" s="26" customFormat="1" x14ac:dyDescent="0.2">
      <c r="A25" s="1">
        <v>18</v>
      </c>
      <c r="B25" s="1">
        <v>17</v>
      </c>
      <c r="C25" s="1" t="s">
        <v>453</v>
      </c>
      <c r="D25" s="29" t="s">
        <v>34</v>
      </c>
      <c r="E25" s="29"/>
      <c r="F25" s="29">
        <v>284</v>
      </c>
      <c r="G25" s="50"/>
      <c r="H25" s="50"/>
      <c r="I25" s="50"/>
      <c r="J25" s="50"/>
      <c r="K25" s="32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284</v>
      </c>
      <c r="L25" s="32" t="s">
        <v>928</v>
      </c>
      <c r="M25" s="32"/>
      <c r="N25" s="32">
        <f>K25-(ROW(K25)-ROW(K$6))/10000</f>
        <v>283.99810000000002</v>
      </c>
      <c r="O25" s="32">
        <f>COUNT(E25:J25)</f>
        <v>1</v>
      </c>
      <c r="P25" s="32">
        <f ca="1">IF(AND(O25=1,OFFSET(D25,0,P$3)&gt;0),"Y",0)</f>
        <v>0</v>
      </c>
      <c r="Q25" s="33" t="s">
        <v>31</v>
      </c>
      <c r="R25" s="34">
        <f>1-(Q25=Q24)</f>
        <v>0</v>
      </c>
      <c r="S25" s="34">
        <f>N25+T25/1000+U25/10000+V25/100000+W25/1000000+X25/10000000+Y25/100000000</f>
        <v>284.28210000000001</v>
      </c>
      <c r="T25" s="29">
        <v>284</v>
      </c>
      <c r="U25" s="29"/>
      <c r="V25" s="50"/>
      <c r="W25" s="50"/>
      <c r="X25" s="50"/>
      <c r="Y25" s="50"/>
      <c r="AA25" s="35">
        <v>0</v>
      </c>
      <c r="AB25" s="35">
        <v>0</v>
      </c>
      <c r="AC25" s="35">
        <v>0</v>
      </c>
      <c r="AD25" s="35">
        <v>0</v>
      </c>
      <c r="AE25" s="36">
        <v>1</v>
      </c>
      <c r="AF25" s="37">
        <v>284.28210000000001</v>
      </c>
      <c r="AG25" s="38">
        <v>284</v>
      </c>
      <c r="AH25" s="32">
        <v>568</v>
      </c>
      <c r="AI25" s="38"/>
      <c r="AJ25" s="38"/>
      <c r="AK25" s="38"/>
      <c r="AL25" s="48"/>
    </row>
    <row r="26" spans="1:38" s="26" customFormat="1" x14ac:dyDescent="0.2">
      <c r="A26" s="1">
        <v>19</v>
      </c>
      <c r="B26" s="1">
        <v>18</v>
      </c>
      <c r="C26" s="1" t="s">
        <v>454</v>
      </c>
      <c r="D26" s="29" t="s">
        <v>76</v>
      </c>
      <c r="E26" s="29"/>
      <c r="F26" s="29">
        <v>279</v>
      </c>
      <c r="G26" s="50"/>
      <c r="H26" s="50"/>
      <c r="I26" s="50"/>
      <c r="J26" s="50"/>
      <c r="K26" s="32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279</v>
      </c>
      <c r="L26" s="32" t="s">
        <v>928</v>
      </c>
      <c r="M26" s="32"/>
      <c r="N26" s="32">
        <f>K26-(ROW(K26)-ROW(K$6))/10000</f>
        <v>278.99799999999999</v>
      </c>
      <c r="O26" s="32">
        <f>COUNT(E26:J26)</f>
        <v>1</v>
      </c>
      <c r="P26" s="32">
        <f ca="1">IF(AND(O26=1,OFFSET(D26,0,P$3)&gt;0),"Y",0)</f>
        <v>0</v>
      </c>
      <c r="Q26" s="33" t="s">
        <v>31</v>
      </c>
      <c r="R26" s="34">
        <f>1-(Q26=Q25)</f>
        <v>0</v>
      </c>
      <c r="S26" s="34">
        <f>N26+T26/1000+U26/10000+V26/100000+W26/1000000+X26/10000000+Y26/100000000</f>
        <v>279.27699999999999</v>
      </c>
      <c r="T26" s="29">
        <v>279</v>
      </c>
      <c r="U26" s="29"/>
      <c r="V26" s="50"/>
      <c r="W26" s="50"/>
      <c r="X26" s="50"/>
      <c r="Y26" s="50"/>
      <c r="AA26" s="35">
        <v>0</v>
      </c>
      <c r="AB26" s="35">
        <v>0</v>
      </c>
      <c r="AC26" s="35">
        <v>0</v>
      </c>
      <c r="AD26" s="35">
        <v>0</v>
      </c>
      <c r="AE26" s="36">
        <v>1</v>
      </c>
      <c r="AF26" s="37">
        <v>279.27699999999999</v>
      </c>
      <c r="AG26" s="38">
        <v>279</v>
      </c>
      <c r="AH26" s="32">
        <v>558</v>
      </c>
      <c r="AI26" s="38"/>
      <c r="AJ26" s="38"/>
      <c r="AK26" s="38"/>
      <c r="AL26" s="48"/>
    </row>
    <row r="27" spans="1:38" s="26" customFormat="1" x14ac:dyDescent="0.2">
      <c r="A27" s="1">
        <v>20</v>
      </c>
      <c r="B27" s="1">
        <v>19</v>
      </c>
      <c r="C27" s="1" t="s">
        <v>455</v>
      </c>
      <c r="D27" s="29" t="s">
        <v>68</v>
      </c>
      <c r="E27" s="29"/>
      <c r="F27" s="29"/>
      <c r="G27" s="50">
        <v>271</v>
      </c>
      <c r="H27" s="50"/>
      <c r="I27" s="50"/>
      <c r="J27" s="50"/>
      <c r="K27" s="32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271</v>
      </c>
      <c r="L27" s="32" t="s">
        <v>928</v>
      </c>
      <c r="M27" s="32"/>
      <c r="N27" s="32">
        <f>K27-(ROW(K27)-ROW(K$6))/10000</f>
        <v>270.99790000000002</v>
      </c>
      <c r="O27" s="32">
        <f>COUNT(E27:J27)</f>
        <v>1</v>
      </c>
      <c r="P27" s="32">
        <f ca="1">IF(AND(O27=1,OFFSET(D27,0,P$3)&gt;0),"Y",0)</f>
        <v>0</v>
      </c>
      <c r="Q27" s="33" t="s">
        <v>31</v>
      </c>
      <c r="R27" s="34">
        <f>1-(Q27=Q26)</f>
        <v>0</v>
      </c>
      <c r="S27" s="34">
        <f>N27+T27/1000+U27/10000+V27/100000+W27/1000000+X27/10000000+Y27/100000000</f>
        <v>271.26890000000003</v>
      </c>
      <c r="T27" s="50">
        <v>271</v>
      </c>
      <c r="U27" s="29"/>
      <c r="V27" s="29"/>
      <c r="W27" s="50"/>
      <c r="X27" s="50"/>
      <c r="Y27" s="50"/>
      <c r="AA27" s="35">
        <v>0</v>
      </c>
      <c r="AB27" s="35">
        <v>0</v>
      </c>
      <c r="AC27" s="35">
        <v>0</v>
      </c>
      <c r="AD27" s="35">
        <v>0</v>
      </c>
      <c r="AE27" s="36">
        <v>1</v>
      </c>
      <c r="AF27" s="37">
        <v>271.26890000000003</v>
      </c>
      <c r="AG27" s="38">
        <v>271</v>
      </c>
      <c r="AH27" s="32">
        <v>542</v>
      </c>
      <c r="AI27" s="38"/>
      <c r="AJ27" s="38"/>
      <c r="AK27" s="38"/>
      <c r="AL27" s="48"/>
    </row>
    <row r="28" spans="1:38" s="26" customFormat="1" x14ac:dyDescent="0.2">
      <c r="A28" s="1">
        <v>21</v>
      </c>
      <c r="B28" s="1">
        <v>20</v>
      </c>
      <c r="C28" s="1" t="s">
        <v>456</v>
      </c>
      <c r="D28" s="29" t="s">
        <v>81</v>
      </c>
      <c r="E28" s="29"/>
      <c r="F28" s="29">
        <v>257</v>
      </c>
      <c r="G28" s="50"/>
      <c r="H28" s="50"/>
      <c r="I28" s="50"/>
      <c r="J28" s="50"/>
      <c r="K28" s="32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257</v>
      </c>
      <c r="L28" s="32" t="s">
        <v>928</v>
      </c>
      <c r="M28" s="32"/>
      <c r="N28" s="32">
        <f>K28-(ROW(K28)-ROW(K$6))/10000</f>
        <v>256.99779999999998</v>
      </c>
      <c r="O28" s="32">
        <f>COUNT(E28:J28)</f>
        <v>1</v>
      </c>
      <c r="P28" s="32">
        <f ca="1">IF(AND(O28=1,OFFSET(D28,0,P$3)&gt;0),"Y",0)</f>
        <v>0</v>
      </c>
      <c r="Q28" s="33" t="s">
        <v>31</v>
      </c>
      <c r="R28" s="34">
        <f>1-(Q28=Q27)</f>
        <v>0</v>
      </c>
      <c r="S28" s="34">
        <f>N28+T28/1000+U28/10000+V28/100000+W28/1000000+X28/10000000+Y28/100000000</f>
        <v>257.25479999999999</v>
      </c>
      <c r="T28" s="29">
        <v>257</v>
      </c>
      <c r="U28" s="29"/>
      <c r="V28" s="50"/>
      <c r="W28" s="50"/>
      <c r="X28" s="50"/>
      <c r="Y28" s="50"/>
      <c r="AA28" s="35">
        <v>0</v>
      </c>
      <c r="AB28" s="35">
        <v>0</v>
      </c>
      <c r="AC28" s="35">
        <v>0</v>
      </c>
      <c r="AD28" s="35">
        <v>0</v>
      </c>
      <c r="AE28" s="36">
        <v>1</v>
      </c>
      <c r="AF28" s="37">
        <v>257.25479999999999</v>
      </c>
      <c r="AG28" s="38">
        <v>257</v>
      </c>
      <c r="AH28" s="32">
        <v>514</v>
      </c>
      <c r="AI28" s="38"/>
      <c r="AJ28" s="38"/>
      <c r="AK28" s="38"/>
      <c r="AL28" s="48"/>
    </row>
    <row r="29" spans="1:38" s="26" customFormat="1" x14ac:dyDescent="0.2">
      <c r="A29" s="1">
        <v>22</v>
      </c>
      <c r="B29" s="1">
        <v>21</v>
      </c>
      <c r="C29" s="1" t="s">
        <v>457</v>
      </c>
      <c r="D29" s="29" t="s">
        <v>40</v>
      </c>
      <c r="E29" s="29"/>
      <c r="F29" s="29"/>
      <c r="G29" s="50">
        <v>243</v>
      </c>
      <c r="H29" s="50"/>
      <c r="I29" s="50"/>
      <c r="J29" s="50"/>
      <c r="K29" s="32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243</v>
      </c>
      <c r="L29" s="32" t="s">
        <v>928</v>
      </c>
      <c r="M29" s="32"/>
      <c r="N29" s="32">
        <f>K29-(ROW(K29)-ROW(K$6))/10000</f>
        <v>242.99770000000001</v>
      </c>
      <c r="O29" s="32">
        <f>COUNT(E29:J29)</f>
        <v>1</v>
      </c>
      <c r="P29" s="32">
        <f ca="1">IF(AND(O29=1,OFFSET(D29,0,P$3)&gt;0),"Y",0)</f>
        <v>0</v>
      </c>
      <c r="Q29" s="33" t="s">
        <v>31</v>
      </c>
      <c r="R29" s="34">
        <f>1-(Q29=Q28)</f>
        <v>0</v>
      </c>
      <c r="S29" s="34">
        <f>N29+T29/1000+U29/10000+V29/100000+W29/1000000+X29/10000000+Y29/100000000</f>
        <v>243.2407</v>
      </c>
      <c r="T29" s="50">
        <v>243</v>
      </c>
      <c r="U29" s="29"/>
      <c r="V29" s="29"/>
      <c r="W29" s="50"/>
      <c r="X29" s="50"/>
      <c r="Y29" s="50"/>
      <c r="AA29" s="35">
        <v>0</v>
      </c>
      <c r="AB29" s="35">
        <v>0</v>
      </c>
      <c r="AC29" s="35">
        <v>0</v>
      </c>
      <c r="AD29" s="35">
        <v>0</v>
      </c>
      <c r="AE29" s="36">
        <v>1</v>
      </c>
      <c r="AF29" s="37">
        <v>243.2407</v>
      </c>
      <c r="AG29" s="38">
        <v>243</v>
      </c>
      <c r="AH29" s="32">
        <v>486</v>
      </c>
      <c r="AI29" s="38"/>
      <c r="AJ29" s="38"/>
      <c r="AK29" s="38"/>
      <c r="AL29" s="48"/>
    </row>
    <row r="30" spans="1:38" s="26" customFormat="1" x14ac:dyDescent="0.2">
      <c r="A30" s="1">
        <v>23</v>
      </c>
      <c r="B30" s="1">
        <v>22</v>
      </c>
      <c r="C30" s="1" t="s">
        <v>458</v>
      </c>
      <c r="D30" s="29" t="s">
        <v>24</v>
      </c>
      <c r="E30" s="29">
        <v>240</v>
      </c>
      <c r="F30" s="29"/>
      <c r="G30" s="50"/>
      <c r="H30" s="50"/>
      <c r="I30" s="50"/>
      <c r="J30" s="50"/>
      <c r="K30" s="32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240</v>
      </c>
      <c r="L30" s="32" t="s">
        <v>928</v>
      </c>
      <c r="M30" s="32"/>
      <c r="N30" s="32">
        <f>K30-(ROW(K30)-ROW(K$6))/10000</f>
        <v>239.99760000000001</v>
      </c>
      <c r="O30" s="32">
        <f>COUNT(E30:J30)</f>
        <v>1</v>
      </c>
      <c r="P30" s="32">
        <f ca="1">IF(AND(O30=1,OFFSET(D30,0,P$3)&gt;0),"Y",0)</f>
        <v>0</v>
      </c>
      <c r="Q30" s="33" t="s">
        <v>31</v>
      </c>
      <c r="R30" s="34">
        <f>1-(Q30=Q29)</f>
        <v>0</v>
      </c>
      <c r="S30" s="34">
        <f>N30+T30/1000+U30/10000+V30/100000+W30/1000000+X30/10000000+Y30/100000000</f>
        <v>240.23760000000001</v>
      </c>
      <c r="T30" s="29">
        <v>240</v>
      </c>
      <c r="U30" s="29"/>
      <c r="V30" s="50"/>
      <c r="W30" s="50"/>
      <c r="X30" s="50"/>
      <c r="Y30" s="50"/>
      <c r="AA30" s="35">
        <v>0</v>
      </c>
      <c r="AB30" s="35">
        <v>0</v>
      </c>
      <c r="AC30" s="35">
        <v>0</v>
      </c>
      <c r="AD30" s="35">
        <v>0</v>
      </c>
      <c r="AE30" s="36">
        <v>1</v>
      </c>
      <c r="AF30" s="37">
        <v>240.23760000000001</v>
      </c>
      <c r="AG30" s="38">
        <v>240</v>
      </c>
      <c r="AH30" s="32">
        <v>480</v>
      </c>
      <c r="AI30" s="38"/>
      <c r="AJ30" s="38"/>
      <c r="AK30" s="38"/>
      <c r="AL30" s="48"/>
    </row>
    <row r="31" spans="1:38" s="26" customFormat="1" x14ac:dyDescent="0.2">
      <c r="A31" s="1">
        <v>24</v>
      </c>
      <c r="B31" s="1">
        <v>23</v>
      </c>
      <c r="C31" s="1" t="s">
        <v>459</v>
      </c>
      <c r="D31" s="29" t="s">
        <v>43</v>
      </c>
      <c r="E31" s="29">
        <v>234</v>
      </c>
      <c r="F31" s="29"/>
      <c r="G31" s="50"/>
      <c r="H31" s="50"/>
      <c r="I31" s="50"/>
      <c r="J31" s="50"/>
      <c r="K31" s="32">
        <f>IFERROR(LARGE(E31:J31,1),0)+IF($D$5&gt;=2,IFERROR(LARGE(E31:J31,2),0),0)+IF($D$5&gt;=3,IFERROR(LARGE(E31:J31,3),0),0)+IF($D$5&gt;=4,IFERROR(LARGE(E31:J31,4),0),0)+IF($D$5&gt;=5,IFERROR(LARGE(E31:J31,5),0),0)+IF($D$5&gt;=6,IFERROR(LARGE(E31:J31,6),0),0)</f>
        <v>234</v>
      </c>
      <c r="L31" s="32" t="s">
        <v>928</v>
      </c>
      <c r="M31" s="32"/>
      <c r="N31" s="32">
        <f>K31-(ROW(K31)-ROW(K$6))/10000</f>
        <v>233.9975</v>
      </c>
      <c r="O31" s="32">
        <f>COUNT(E31:J31)</f>
        <v>1</v>
      </c>
      <c r="P31" s="32">
        <f ca="1">IF(AND(O31=1,OFFSET(D31,0,P$3)&gt;0),"Y",0)</f>
        <v>0</v>
      </c>
      <c r="Q31" s="33" t="s">
        <v>31</v>
      </c>
      <c r="R31" s="34">
        <f>1-(Q31=Q30)</f>
        <v>0</v>
      </c>
      <c r="S31" s="34">
        <f>N31+T31/1000+U31/10000+V31/100000+W31/1000000+X31/10000000+Y31/100000000</f>
        <v>234.23150000000001</v>
      </c>
      <c r="T31" s="29">
        <v>234</v>
      </c>
      <c r="U31" s="29"/>
      <c r="V31" s="50"/>
      <c r="W31" s="50"/>
      <c r="X31" s="50"/>
      <c r="Y31" s="50"/>
      <c r="AA31" s="35">
        <v>0</v>
      </c>
      <c r="AB31" s="35">
        <v>0</v>
      </c>
      <c r="AC31" s="35">
        <v>0</v>
      </c>
      <c r="AD31" s="35">
        <v>0</v>
      </c>
      <c r="AE31" s="36">
        <v>1</v>
      </c>
      <c r="AF31" s="37">
        <v>234.23150000000001</v>
      </c>
      <c r="AG31" s="38">
        <v>234</v>
      </c>
      <c r="AH31" s="32">
        <v>468</v>
      </c>
      <c r="AI31" s="38"/>
      <c r="AJ31" s="38"/>
      <c r="AK31" s="38"/>
      <c r="AL31" s="48"/>
    </row>
    <row r="32" spans="1:38" s="26" customFormat="1" x14ac:dyDescent="0.2">
      <c r="A32" s="1">
        <v>25</v>
      </c>
      <c r="B32" s="1">
        <v>24</v>
      </c>
      <c r="C32" s="1" t="s">
        <v>460</v>
      </c>
      <c r="D32" s="29" t="s">
        <v>52</v>
      </c>
      <c r="E32" s="29"/>
      <c r="F32" s="29"/>
      <c r="G32" s="50">
        <v>232</v>
      </c>
      <c r="H32" s="50"/>
      <c r="I32" s="50"/>
      <c r="J32" s="50"/>
      <c r="K32" s="32">
        <f>IFERROR(LARGE(E32:J32,1),0)+IF($D$5&gt;=2,IFERROR(LARGE(E32:J32,2),0),0)+IF($D$5&gt;=3,IFERROR(LARGE(E32:J32,3),0),0)+IF($D$5&gt;=4,IFERROR(LARGE(E32:J32,4),0),0)+IF($D$5&gt;=5,IFERROR(LARGE(E32:J32,5),0),0)+IF($D$5&gt;=6,IFERROR(LARGE(E32:J32,6),0),0)</f>
        <v>232</v>
      </c>
      <c r="L32" s="32" t="s">
        <v>928</v>
      </c>
      <c r="M32" s="32"/>
      <c r="N32" s="32">
        <f>K32-(ROW(K32)-ROW(K$6))/10000</f>
        <v>231.9974</v>
      </c>
      <c r="O32" s="32">
        <f>COUNT(E32:J32)</f>
        <v>1</v>
      </c>
      <c r="P32" s="32">
        <f ca="1">IF(AND(O32=1,OFFSET(D32,0,P$3)&gt;0),"Y",0)</f>
        <v>0</v>
      </c>
      <c r="Q32" s="33" t="s">
        <v>31</v>
      </c>
      <c r="R32" s="34">
        <f>1-(Q32=Q31)</f>
        <v>0</v>
      </c>
      <c r="S32" s="34">
        <f>N32+T32/1000+U32/10000+V32/100000+W32/1000000+X32/10000000+Y32/100000000</f>
        <v>232.2294</v>
      </c>
      <c r="T32" s="50">
        <v>232</v>
      </c>
      <c r="U32" s="29"/>
      <c r="V32" s="29"/>
      <c r="W32" s="50"/>
      <c r="X32" s="50"/>
      <c r="Y32" s="50"/>
      <c r="AA32" s="35">
        <v>0</v>
      </c>
      <c r="AB32" s="35">
        <v>0</v>
      </c>
      <c r="AC32" s="35">
        <v>0</v>
      </c>
      <c r="AD32" s="35">
        <v>0</v>
      </c>
      <c r="AE32" s="36">
        <v>1</v>
      </c>
      <c r="AF32" s="37">
        <v>232.2294</v>
      </c>
      <c r="AG32" s="38">
        <v>232</v>
      </c>
      <c r="AH32" s="32">
        <v>464</v>
      </c>
      <c r="AI32" s="38"/>
      <c r="AJ32" s="38"/>
      <c r="AK32" s="38"/>
      <c r="AL32" s="48"/>
    </row>
    <row r="33" spans="1:40" s="26" customFormat="1" x14ac:dyDescent="0.2">
      <c r="A33" s="1">
        <v>26</v>
      </c>
      <c r="B33" s="1">
        <v>25</v>
      </c>
      <c r="C33" s="1" t="s">
        <v>216</v>
      </c>
      <c r="D33" s="29" t="s">
        <v>29</v>
      </c>
      <c r="E33" s="29"/>
      <c r="F33" s="29"/>
      <c r="G33" s="50"/>
      <c r="H33" s="50">
        <v>213</v>
      </c>
      <c r="I33" s="50"/>
      <c r="J33" s="50"/>
      <c r="K33" s="32">
        <f>IFERROR(LARGE(E33:J33,1),0)+IF($D$5&gt;=2,IFERROR(LARGE(E33:J33,2),0),0)+IF($D$5&gt;=3,IFERROR(LARGE(E33:J33,3),0),0)+IF($D$5&gt;=4,IFERROR(LARGE(E33:J33,4),0),0)+IF($D$5&gt;=5,IFERROR(LARGE(E33:J33,5),0),0)+IF($D$5&gt;=6,IFERROR(LARGE(E33:J33,6),0),0)</f>
        <v>213</v>
      </c>
      <c r="L33" s="32" t="s">
        <v>928</v>
      </c>
      <c r="M33" s="32"/>
      <c r="N33" s="32">
        <f>K33-(ROW(K33)-ROW(K$6))/10000</f>
        <v>212.9973</v>
      </c>
      <c r="O33" s="32">
        <f>COUNT(E33:J33)</f>
        <v>1</v>
      </c>
      <c r="P33" s="32" t="str">
        <f ca="1">IF(AND(O33=1,OFFSET(D33,0,P$3)&gt;0),"Y",0)</f>
        <v>Y</v>
      </c>
      <c r="Q33" s="33" t="s">
        <v>31</v>
      </c>
      <c r="R33" s="34">
        <f>1-(Q33=Q32)</f>
        <v>0</v>
      </c>
      <c r="S33" s="34">
        <f>N33+T33/1000+U33/10000+V33/100000+W33/1000000+X33/10000000+Y33/100000000</f>
        <v>213.21029999999999</v>
      </c>
      <c r="T33" s="50">
        <v>213</v>
      </c>
      <c r="U33" s="29"/>
      <c r="V33" s="29"/>
      <c r="W33" s="50"/>
      <c r="X33" s="50"/>
      <c r="Y33" s="50"/>
      <c r="AA33" s="35">
        <v>0</v>
      </c>
      <c r="AB33" s="35">
        <v>0</v>
      </c>
      <c r="AC33" s="35">
        <v>0</v>
      </c>
      <c r="AD33" s="35">
        <v>0</v>
      </c>
      <c r="AE33" s="36">
        <v>1</v>
      </c>
      <c r="AF33" s="37">
        <v>213.21029999999999</v>
      </c>
      <c r="AG33" s="38">
        <v>213</v>
      </c>
      <c r="AH33" s="32">
        <v>426</v>
      </c>
      <c r="AI33" s="38"/>
      <c r="AJ33" s="38"/>
      <c r="AK33" s="38"/>
      <c r="AL33" s="48"/>
    </row>
    <row r="34" spans="1:40" s="26" customFormat="1" x14ac:dyDescent="0.2">
      <c r="A34" s="1">
        <v>27</v>
      </c>
      <c r="B34" s="1">
        <v>26</v>
      </c>
      <c r="C34" s="1" t="s">
        <v>461</v>
      </c>
      <c r="D34" s="29" t="s">
        <v>43</v>
      </c>
      <c r="E34" s="29"/>
      <c r="F34" s="29">
        <v>157</v>
      </c>
      <c r="G34" s="50"/>
      <c r="H34" s="50"/>
      <c r="I34" s="50"/>
      <c r="J34" s="50"/>
      <c r="K34" s="32">
        <f>IFERROR(LARGE(E34:J34,1),0)+IF($D$5&gt;=2,IFERROR(LARGE(E34:J34,2),0),0)+IF($D$5&gt;=3,IFERROR(LARGE(E34:J34,3),0),0)+IF($D$5&gt;=4,IFERROR(LARGE(E34:J34,4),0),0)+IF($D$5&gt;=5,IFERROR(LARGE(E34:J34,5),0),0)+IF($D$5&gt;=6,IFERROR(LARGE(E34:J34,6),0),0)</f>
        <v>157</v>
      </c>
      <c r="L34" s="32" t="s">
        <v>928</v>
      </c>
      <c r="M34" s="32"/>
      <c r="N34" s="32">
        <f>K34-(ROW(K34)-ROW(K$6))/10000</f>
        <v>156.99719999999999</v>
      </c>
      <c r="O34" s="32">
        <f>COUNT(E34:J34)</f>
        <v>1</v>
      </c>
      <c r="P34" s="32">
        <f ca="1">IF(AND(O34=1,OFFSET(D34,0,P$3)&gt;0),"Y",0)</f>
        <v>0</v>
      </c>
      <c r="Q34" s="33" t="s">
        <v>31</v>
      </c>
      <c r="R34" s="34">
        <f>1-(Q34=Q33)</f>
        <v>0</v>
      </c>
      <c r="S34" s="34">
        <f>N34+T34/1000+U34/10000+V34/100000+W34/1000000+X34/10000000+Y34/100000000</f>
        <v>157.1542</v>
      </c>
      <c r="T34" s="29">
        <v>157</v>
      </c>
      <c r="U34" s="29"/>
      <c r="V34" s="50"/>
      <c r="W34" s="50"/>
      <c r="X34" s="50"/>
      <c r="Y34" s="50"/>
      <c r="AA34" s="35">
        <v>0</v>
      </c>
      <c r="AB34" s="35">
        <v>0</v>
      </c>
      <c r="AC34" s="35">
        <v>0</v>
      </c>
      <c r="AD34" s="35">
        <v>0</v>
      </c>
      <c r="AE34" s="36">
        <v>1</v>
      </c>
      <c r="AF34" s="37">
        <v>157.1542</v>
      </c>
      <c r="AG34" s="38">
        <v>157</v>
      </c>
      <c r="AH34" s="32">
        <v>314</v>
      </c>
      <c r="AI34" s="38"/>
      <c r="AJ34" s="38"/>
      <c r="AK34" s="38"/>
      <c r="AL34" s="48"/>
    </row>
    <row r="35" spans="1:40" s="26" customFormat="1" x14ac:dyDescent="0.2">
      <c r="A35" s="1">
        <v>28</v>
      </c>
      <c r="B35" s="1">
        <v>27</v>
      </c>
      <c r="C35" s="1" t="s">
        <v>462</v>
      </c>
      <c r="D35" s="29" t="s">
        <v>24</v>
      </c>
      <c r="E35" s="29"/>
      <c r="F35" s="29"/>
      <c r="G35" s="50">
        <v>143</v>
      </c>
      <c r="H35" s="50"/>
      <c r="I35" s="50"/>
      <c r="J35" s="50"/>
      <c r="K35" s="32">
        <f>IFERROR(LARGE(E35:J35,1),0)+IF($D$5&gt;=2,IFERROR(LARGE(E35:J35,2),0),0)+IF($D$5&gt;=3,IFERROR(LARGE(E35:J35,3),0),0)+IF($D$5&gt;=4,IFERROR(LARGE(E35:J35,4),0),0)+IF($D$5&gt;=5,IFERROR(LARGE(E35:J35,5),0),0)+IF($D$5&gt;=6,IFERROR(LARGE(E35:J35,6),0),0)</f>
        <v>143</v>
      </c>
      <c r="L35" s="32" t="s">
        <v>928</v>
      </c>
      <c r="M35" s="32"/>
      <c r="N35" s="32">
        <f>K35-(ROW(K35)-ROW(K$6))/10000</f>
        <v>142.99709999999999</v>
      </c>
      <c r="O35" s="32">
        <f>COUNT(E35:J35)</f>
        <v>1</v>
      </c>
      <c r="P35" s="32">
        <f ca="1">IF(AND(O35=1,OFFSET(D35,0,P$3)&gt;0),"Y",0)</f>
        <v>0</v>
      </c>
      <c r="Q35" s="33" t="s">
        <v>31</v>
      </c>
      <c r="R35" s="34">
        <f>1-(Q35=Q34)</f>
        <v>0</v>
      </c>
      <c r="S35" s="34">
        <f>N35+T35/1000+U35/10000+V35/100000+W35/1000000+X35/10000000+Y35/100000000</f>
        <v>143.14009999999999</v>
      </c>
      <c r="T35" s="50">
        <v>143</v>
      </c>
      <c r="U35" s="29"/>
      <c r="V35" s="29"/>
      <c r="W35" s="50"/>
      <c r="X35" s="50"/>
      <c r="Y35" s="50"/>
      <c r="AA35" s="35">
        <v>0</v>
      </c>
      <c r="AB35" s="35">
        <v>0</v>
      </c>
      <c r="AC35" s="35">
        <v>0</v>
      </c>
      <c r="AD35" s="35">
        <v>0</v>
      </c>
      <c r="AE35" s="36">
        <v>1</v>
      </c>
      <c r="AF35" s="37">
        <v>143.14009999999999</v>
      </c>
      <c r="AG35" s="38">
        <v>143</v>
      </c>
      <c r="AH35" s="32">
        <v>286</v>
      </c>
      <c r="AI35" s="38"/>
      <c r="AJ35" s="38"/>
      <c r="AK35" s="38"/>
      <c r="AL35" s="48"/>
    </row>
    <row r="36" spans="1:40" s="26" customFormat="1" ht="3" customHeight="1" x14ac:dyDescent="0.2">
      <c r="A36" s="1"/>
      <c r="B36" s="1"/>
      <c r="C36" s="1"/>
      <c r="D36" s="29"/>
      <c r="E36" s="29"/>
      <c r="F36" s="29"/>
      <c r="G36" s="29"/>
      <c r="H36" s="29"/>
      <c r="I36" s="29"/>
      <c r="J36" s="29"/>
      <c r="K36" s="32"/>
      <c r="L36" s="27"/>
      <c r="M36" s="27"/>
      <c r="N36" s="32"/>
      <c r="O36" s="27"/>
      <c r="P36" s="27"/>
      <c r="R36" s="55"/>
      <c r="S36" s="34"/>
      <c r="T36" s="29"/>
      <c r="U36" s="29"/>
      <c r="V36" s="50"/>
      <c r="W36" s="50"/>
      <c r="X36" s="50"/>
      <c r="Y36" s="50"/>
      <c r="AE36" s="54"/>
      <c r="AF36" s="54"/>
      <c r="AI36" s="38"/>
      <c r="AJ36" s="38"/>
      <c r="AK36" s="38"/>
      <c r="AL36" s="48"/>
      <c r="AN36" s="1"/>
    </row>
    <row r="37" spans="1:40" s="26" customFormat="1" x14ac:dyDescent="0.2">
      <c r="A37" s="1"/>
      <c r="B37" s="1"/>
      <c r="C37" s="1"/>
      <c r="D37" s="29"/>
      <c r="E37" s="29"/>
      <c r="F37" s="29"/>
      <c r="G37" s="29"/>
      <c r="H37" s="29"/>
      <c r="I37" s="29"/>
      <c r="J37" s="29"/>
      <c r="K37" s="32"/>
      <c r="L37" s="27"/>
      <c r="M37" s="27"/>
      <c r="N37" s="32"/>
      <c r="O37" s="27"/>
      <c r="P37" s="27"/>
      <c r="R37" s="55"/>
      <c r="S37" s="34"/>
      <c r="T37" s="29"/>
      <c r="U37" s="29"/>
      <c r="V37" s="50"/>
      <c r="W37" s="50"/>
      <c r="X37" s="50"/>
      <c r="Y37" s="50"/>
      <c r="AE37" s="54"/>
      <c r="AF37" s="54"/>
      <c r="AI37" s="38"/>
      <c r="AJ37" s="38"/>
      <c r="AK37" s="38"/>
      <c r="AL37" s="48"/>
      <c r="AN37" s="1"/>
    </row>
    <row r="38" spans="1:40" s="26" customFormat="1" ht="15" x14ac:dyDescent="0.25">
      <c r="A38" s="1"/>
      <c r="B38" s="1"/>
      <c r="C38" s="56" t="s">
        <v>20</v>
      </c>
      <c r="D38" s="29"/>
      <c r="E38" s="29"/>
      <c r="F38" s="29"/>
      <c r="G38" s="29"/>
      <c r="H38" s="29"/>
      <c r="I38" s="29"/>
      <c r="J38" s="29"/>
      <c r="K38" s="32"/>
      <c r="L38" s="27"/>
      <c r="M38" s="27"/>
      <c r="N38" s="32"/>
      <c r="O38" s="27"/>
      <c r="P38" s="27"/>
      <c r="Q38" s="50" t="str">
        <f>C38</f>
        <v>M35</v>
      </c>
      <c r="R38" s="55"/>
      <c r="S38" s="34"/>
      <c r="T38" s="29"/>
      <c r="U38" s="29"/>
      <c r="V38" s="50"/>
      <c r="W38" s="50"/>
      <c r="X38" s="50"/>
      <c r="Y38" s="50"/>
      <c r="AE38" s="54"/>
      <c r="AF38" s="54"/>
      <c r="AI38" s="38">
        <v>900</v>
      </c>
      <c r="AJ38" s="38">
        <v>888</v>
      </c>
      <c r="AK38" s="38">
        <v>880</v>
      </c>
      <c r="AL38" s="48"/>
      <c r="AN38" s="1"/>
    </row>
    <row r="39" spans="1:40" s="26" customFormat="1" ht="15" x14ac:dyDescent="0.25">
      <c r="A39" s="1">
        <v>1</v>
      </c>
      <c r="B39" s="1">
        <v>1</v>
      </c>
      <c r="C39" s="57" t="s">
        <v>17</v>
      </c>
      <c r="D39" s="29" t="s">
        <v>19</v>
      </c>
      <c r="E39" s="29">
        <v>300</v>
      </c>
      <c r="F39" s="29">
        <v>300</v>
      </c>
      <c r="G39" s="29">
        <v>299</v>
      </c>
      <c r="H39" s="29">
        <v>300</v>
      </c>
      <c r="I39" s="29"/>
      <c r="J39" s="29"/>
      <c r="K39" s="32">
        <f>IFERROR(LARGE(E39:J39,1),0)+IF($D$5&gt;=2,IFERROR(LARGE(E39:J39,2),0),0)+IF($D$5&gt;=3,IFERROR(LARGE(E39:J39,3),0),0)+IF($D$5&gt;=4,IFERROR(LARGE(E39:J39,4),0),0)+IF($D$5&gt;=5,IFERROR(LARGE(E39:J39,5),0),0)+IF($D$5&gt;=6,IFERROR(LARGE(E39:J39,6),0),0)</f>
        <v>900</v>
      </c>
      <c r="L39" s="32" t="s">
        <v>928</v>
      </c>
      <c r="M39" s="32" t="s">
        <v>463</v>
      </c>
      <c r="N39" s="32">
        <f>K39-(ROW(K39)-ROW(K$6))/10000</f>
        <v>899.99670000000003</v>
      </c>
      <c r="O39" s="32">
        <f>COUNT(E39:J39)</f>
        <v>4</v>
      </c>
      <c r="P39" s="32">
        <f ca="1">IF(AND(O39=1,OFFSET(D39,0,P$3)&gt;0),"Y",0)</f>
        <v>0</v>
      </c>
      <c r="Q39" s="33" t="s">
        <v>20</v>
      </c>
      <c r="R39" s="34">
        <f>1-(Q39=Q38)</f>
        <v>0</v>
      </c>
      <c r="S39" s="34">
        <f>N39+T39/1000+U39/10000+V39/100000+W39/1000000+X39/10000000+Y39/100000000</f>
        <v>900.32999900000004</v>
      </c>
      <c r="T39" s="29">
        <v>300</v>
      </c>
      <c r="U39" s="29">
        <v>300</v>
      </c>
      <c r="V39" s="29">
        <v>300</v>
      </c>
      <c r="W39" s="29">
        <v>299</v>
      </c>
      <c r="X39" s="29"/>
      <c r="Y39" s="29"/>
      <c r="AA39" s="35">
        <v>0</v>
      </c>
      <c r="AB39" s="35">
        <v>0</v>
      </c>
      <c r="AC39" s="35">
        <v>0</v>
      </c>
      <c r="AD39" s="35">
        <v>0</v>
      </c>
      <c r="AE39" s="36">
        <v>4</v>
      </c>
      <c r="AF39" s="37">
        <v>900.32999900000004</v>
      </c>
      <c r="AG39" s="38">
        <v>300</v>
      </c>
      <c r="AH39" s="32">
        <v>900</v>
      </c>
      <c r="AI39" s="38" t="s">
        <v>463</v>
      </c>
      <c r="AJ39" s="38"/>
      <c r="AK39" s="38"/>
      <c r="AL39" s="48"/>
      <c r="AN39" s="1"/>
    </row>
    <row r="40" spans="1:40" s="26" customFormat="1" ht="15" x14ac:dyDescent="0.25">
      <c r="A40" s="1">
        <v>2</v>
      </c>
      <c r="B40" s="1">
        <v>2</v>
      </c>
      <c r="C40" s="57" t="s">
        <v>50</v>
      </c>
      <c r="D40" s="29" t="s">
        <v>52</v>
      </c>
      <c r="E40" s="29">
        <v>298</v>
      </c>
      <c r="F40" s="29">
        <v>295</v>
      </c>
      <c r="G40" s="29">
        <v>295</v>
      </c>
      <c r="H40" s="29">
        <v>289</v>
      </c>
      <c r="I40" s="29"/>
      <c r="J40" s="29"/>
      <c r="K40" s="32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888</v>
      </c>
      <c r="L40" s="32" t="s">
        <v>928</v>
      </c>
      <c r="M40" s="32" t="s">
        <v>464</v>
      </c>
      <c r="N40" s="32">
        <f>K40-(ROW(K40)-ROW(K$6))/10000</f>
        <v>887.99659999999994</v>
      </c>
      <c r="O40" s="32">
        <f>COUNT(E40:J40)</f>
        <v>4</v>
      </c>
      <c r="P40" s="32">
        <f ca="1">IF(AND(O40=1,OFFSET(D40,0,P$3)&gt;0),"Y",0)</f>
        <v>0</v>
      </c>
      <c r="Q40" s="33" t="s">
        <v>20</v>
      </c>
      <c r="R40" s="34">
        <f>1-(Q40=Q39)</f>
        <v>0</v>
      </c>
      <c r="S40" s="34">
        <f>N40+T40/1000+U40/10000+V40/100000+W40/1000000+X40/10000000+Y40/100000000</f>
        <v>888.32733899999994</v>
      </c>
      <c r="T40" s="29">
        <v>298</v>
      </c>
      <c r="U40" s="29">
        <v>295</v>
      </c>
      <c r="V40" s="29">
        <v>295</v>
      </c>
      <c r="W40" s="29">
        <v>289</v>
      </c>
      <c r="X40" s="29"/>
      <c r="Y40" s="29"/>
      <c r="AA40" s="35">
        <v>0</v>
      </c>
      <c r="AB40" s="35">
        <v>0</v>
      </c>
      <c r="AC40" s="35">
        <v>0</v>
      </c>
      <c r="AD40" s="35">
        <v>0</v>
      </c>
      <c r="AE40" s="36">
        <v>4</v>
      </c>
      <c r="AF40" s="37">
        <v>888.32733899999994</v>
      </c>
      <c r="AG40" s="38">
        <v>298</v>
      </c>
      <c r="AH40" s="32">
        <v>891</v>
      </c>
      <c r="AI40" s="38"/>
      <c r="AJ40" s="38" t="s">
        <v>464</v>
      </c>
      <c r="AK40" s="38"/>
      <c r="AL40" s="48"/>
      <c r="AN40" s="1"/>
    </row>
    <row r="41" spans="1:40" s="26" customFormat="1" ht="15" x14ac:dyDescent="0.25">
      <c r="A41" s="1">
        <v>3</v>
      </c>
      <c r="B41" s="1">
        <v>3</v>
      </c>
      <c r="C41" s="57" t="s">
        <v>44</v>
      </c>
      <c r="D41" s="29" t="s">
        <v>29</v>
      </c>
      <c r="E41" s="29">
        <v>296</v>
      </c>
      <c r="F41" s="29">
        <v>291</v>
      </c>
      <c r="G41" s="29">
        <v>291</v>
      </c>
      <c r="H41" s="29">
        <v>293</v>
      </c>
      <c r="I41" s="29"/>
      <c r="J41" s="29"/>
      <c r="K41" s="32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880</v>
      </c>
      <c r="L41" s="32" t="s">
        <v>928</v>
      </c>
      <c r="M41" s="32" t="s">
        <v>465</v>
      </c>
      <c r="N41" s="32">
        <f>K41-(ROW(K41)-ROW(K$6))/10000</f>
        <v>879.99649999999997</v>
      </c>
      <c r="O41" s="32">
        <f>COUNT(E41:J41)</f>
        <v>4</v>
      </c>
      <c r="P41" s="32">
        <f ca="1">IF(AND(O41=1,OFFSET(D41,0,P$3)&gt;0),"Y",0)</f>
        <v>0</v>
      </c>
      <c r="Q41" s="33" t="s">
        <v>20</v>
      </c>
      <c r="R41" s="34">
        <f>1-(Q41=Q40)</f>
        <v>0</v>
      </c>
      <c r="S41" s="34">
        <f>N41+T41/1000+U41/10000+V41/100000+W41/1000000+X41/10000000+Y41/100000000</f>
        <v>880.32500100000004</v>
      </c>
      <c r="T41" s="29">
        <v>296</v>
      </c>
      <c r="U41" s="29">
        <v>293</v>
      </c>
      <c r="V41" s="29">
        <v>291</v>
      </c>
      <c r="W41" s="29">
        <v>291</v>
      </c>
      <c r="X41" s="29"/>
      <c r="Y41" s="29"/>
      <c r="AA41" s="35">
        <v>0</v>
      </c>
      <c r="AB41" s="35">
        <v>0</v>
      </c>
      <c r="AC41" s="35">
        <v>0</v>
      </c>
      <c r="AD41" s="35">
        <v>0</v>
      </c>
      <c r="AE41" s="36">
        <v>4</v>
      </c>
      <c r="AF41" s="37">
        <v>880.32500100000004</v>
      </c>
      <c r="AG41" s="38">
        <v>296</v>
      </c>
      <c r="AH41" s="32">
        <v>885</v>
      </c>
      <c r="AI41" s="38"/>
      <c r="AJ41" s="38"/>
      <c r="AK41" s="38" t="s">
        <v>465</v>
      </c>
      <c r="AL41" s="48"/>
      <c r="AN41" s="1"/>
    </row>
    <row r="42" spans="1:40" s="26" customFormat="1" ht="15" x14ac:dyDescent="0.25">
      <c r="A42" s="1">
        <v>4</v>
      </c>
      <c r="B42" s="1">
        <v>4</v>
      </c>
      <c r="C42" s="57" t="s">
        <v>466</v>
      </c>
      <c r="D42" s="29" t="s">
        <v>40</v>
      </c>
      <c r="E42" s="29">
        <v>291</v>
      </c>
      <c r="F42" s="29">
        <v>289</v>
      </c>
      <c r="G42" s="29">
        <v>290</v>
      </c>
      <c r="H42" s="29"/>
      <c r="I42" s="29"/>
      <c r="J42" s="29"/>
      <c r="K42" s="32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870</v>
      </c>
      <c r="L42" s="32" t="s">
        <v>928</v>
      </c>
      <c r="M42" s="32"/>
      <c r="N42" s="32">
        <f>K42-(ROW(K42)-ROW(K$6))/10000</f>
        <v>869.99639999999999</v>
      </c>
      <c r="O42" s="32">
        <f>COUNT(E42:J42)</f>
        <v>3</v>
      </c>
      <c r="P42" s="32">
        <f ca="1">IF(AND(O42=1,OFFSET(D42,0,P$3)&gt;0),"Y",0)</f>
        <v>0</v>
      </c>
      <c r="Q42" s="33" t="s">
        <v>20</v>
      </c>
      <c r="R42" s="34">
        <f>1-(Q42=Q41)</f>
        <v>0</v>
      </c>
      <c r="S42" s="34">
        <f>N42+T42/1000+U42/10000+V42/100000+W42/1000000+X42/10000000+Y42/100000000</f>
        <v>870.31929000000002</v>
      </c>
      <c r="T42" s="29">
        <v>291</v>
      </c>
      <c r="U42" s="29">
        <v>290</v>
      </c>
      <c r="V42" s="29">
        <v>289</v>
      </c>
      <c r="W42" s="29"/>
      <c r="X42" s="29"/>
      <c r="Y42" s="29"/>
      <c r="AA42" s="35">
        <v>0</v>
      </c>
      <c r="AB42" s="35">
        <v>0</v>
      </c>
      <c r="AC42" s="35">
        <v>0</v>
      </c>
      <c r="AD42" s="35">
        <v>0</v>
      </c>
      <c r="AE42" s="36">
        <v>3</v>
      </c>
      <c r="AF42" s="37">
        <v>870.31929000000002</v>
      </c>
      <c r="AG42" s="38">
        <v>291</v>
      </c>
      <c r="AH42" s="32">
        <v>872</v>
      </c>
      <c r="AI42" s="38"/>
      <c r="AJ42" s="38"/>
      <c r="AK42" s="38"/>
      <c r="AL42" s="48"/>
      <c r="AN42" s="1"/>
    </row>
    <row r="43" spans="1:40" s="26" customFormat="1" ht="15" x14ac:dyDescent="0.25">
      <c r="A43" s="1">
        <v>5</v>
      </c>
      <c r="B43" s="1">
        <v>5</v>
      </c>
      <c r="C43" s="57" t="s">
        <v>32</v>
      </c>
      <c r="D43" s="29" t="s">
        <v>34</v>
      </c>
      <c r="E43" s="29">
        <v>287</v>
      </c>
      <c r="F43" s="29">
        <v>280</v>
      </c>
      <c r="G43" s="29"/>
      <c r="H43" s="29">
        <v>297</v>
      </c>
      <c r="I43" s="29"/>
      <c r="J43" s="29"/>
      <c r="K43" s="32">
        <f>IFERROR(LARGE(E43:J43,1),0)+IF($D$5&gt;=2,IFERROR(LARGE(E43:J43,2),0),0)+IF($D$5&gt;=3,IFERROR(LARGE(E43:J43,3),0),0)+IF($D$5&gt;=4,IFERROR(LARGE(E43:J43,4),0),0)+IF($D$5&gt;=5,IFERROR(LARGE(E43:J43,5),0),0)+IF($D$5&gt;=6,IFERROR(LARGE(E43:J43,6),0),0)</f>
        <v>864</v>
      </c>
      <c r="L43" s="32" t="s">
        <v>928</v>
      </c>
      <c r="M43" s="32"/>
      <c r="N43" s="32">
        <f>K43-(ROW(K43)-ROW(K$6))/10000</f>
        <v>863.99630000000002</v>
      </c>
      <c r="O43" s="32">
        <f>COUNT(E43:J43)</f>
        <v>3</v>
      </c>
      <c r="P43" s="32">
        <f ca="1">IF(AND(O43=1,OFFSET(D43,0,P$3)&gt;0),"Y",0)</f>
        <v>0</v>
      </c>
      <c r="Q43" s="33" t="s">
        <v>20</v>
      </c>
      <c r="R43" s="34">
        <f>1-(Q43=Q42)</f>
        <v>0</v>
      </c>
      <c r="S43" s="34">
        <f>N43+T43/1000+U43/10000+V43/100000+W43/1000000+X43/10000000+Y43/100000000</f>
        <v>864.32479999999998</v>
      </c>
      <c r="T43" s="29">
        <v>297</v>
      </c>
      <c r="U43" s="29">
        <v>287</v>
      </c>
      <c r="V43" s="29">
        <v>280</v>
      </c>
      <c r="W43" s="29"/>
      <c r="X43" s="29"/>
      <c r="Y43" s="29"/>
      <c r="AA43" s="35">
        <v>0</v>
      </c>
      <c r="AB43" s="35">
        <v>0</v>
      </c>
      <c r="AC43" s="35">
        <v>0</v>
      </c>
      <c r="AD43" s="35">
        <v>0</v>
      </c>
      <c r="AE43" s="36">
        <v>3</v>
      </c>
      <c r="AF43" s="37">
        <v>864.32479999999998</v>
      </c>
      <c r="AG43" s="38">
        <v>297</v>
      </c>
      <c r="AH43" s="32">
        <v>881</v>
      </c>
      <c r="AI43" s="38"/>
      <c r="AJ43" s="38"/>
      <c r="AK43" s="38" t="s">
        <v>465</v>
      </c>
      <c r="AL43" s="48"/>
      <c r="AN43" s="1"/>
    </row>
    <row r="44" spans="1:40" s="26" customFormat="1" ht="15" x14ac:dyDescent="0.25">
      <c r="A44" s="1">
        <v>6</v>
      </c>
      <c r="B44" s="1">
        <v>6</v>
      </c>
      <c r="C44" s="57" t="s">
        <v>70</v>
      </c>
      <c r="D44" s="29" t="s">
        <v>34</v>
      </c>
      <c r="E44" s="29">
        <v>262</v>
      </c>
      <c r="F44" s="29">
        <v>272</v>
      </c>
      <c r="G44" s="29">
        <v>278</v>
      </c>
      <c r="H44" s="29">
        <v>281</v>
      </c>
      <c r="I44" s="29"/>
      <c r="J44" s="29"/>
      <c r="K44" s="32">
        <f>IFERROR(LARGE(E44:J44,1),0)+IF($D$5&gt;=2,IFERROR(LARGE(E44:J44,2),0),0)+IF($D$5&gt;=3,IFERROR(LARGE(E44:J44,3),0),0)+IF($D$5&gt;=4,IFERROR(LARGE(E44:J44,4),0),0)+IF($D$5&gt;=5,IFERROR(LARGE(E44:J44,5),0),0)+IF($D$5&gt;=6,IFERROR(LARGE(E44:J44,6),0),0)</f>
        <v>831</v>
      </c>
      <c r="L44" s="32" t="s">
        <v>928</v>
      </c>
      <c r="M44" s="32"/>
      <c r="N44" s="32">
        <f>K44-(ROW(K44)-ROW(K$6))/10000</f>
        <v>830.99620000000004</v>
      </c>
      <c r="O44" s="32">
        <f>COUNT(E44:J44)</f>
        <v>4</v>
      </c>
      <c r="P44" s="32">
        <f ca="1">IF(AND(O44=1,OFFSET(D44,0,P$3)&gt;0),"Y",0)</f>
        <v>0</v>
      </c>
      <c r="Q44" s="33" t="s">
        <v>20</v>
      </c>
      <c r="R44" s="34">
        <f>1-(Q44=Q43)</f>
        <v>0</v>
      </c>
      <c r="S44" s="34">
        <f>N44+T44/1000+U44/10000+V44/100000+W44/1000000+X44/10000000+Y44/100000000</f>
        <v>831.30798199999992</v>
      </c>
      <c r="T44" s="29">
        <v>281</v>
      </c>
      <c r="U44" s="29">
        <v>278</v>
      </c>
      <c r="V44" s="29">
        <v>272</v>
      </c>
      <c r="W44" s="29">
        <v>262</v>
      </c>
      <c r="X44" s="29"/>
      <c r="Y44" s="29"/>
      <c r="AA44" s="35">
        <v>0</v>
      </c>
      <c r="AB44" s="35">
        <v>0</v>
      </c>
      <c r="AC44" s="35">
        <v>0</v>
      </c>
      <c r="AD44" s="35">
        <v>0</v>
      </c>
      <c r="AE44" s="36">
        <v>4</v>
      </c>
      <c r="AF44" s="37">
        <v>831.30798199999992</v>
      </c>
      <c r="AG44" s="38">
        <v>281</v>
      </c>
      <c r="AH44" s="32">
        <v>840</v>
      </c>
      <c r="AI44" s="38"/>
      <c r="AJ44" s="38"/>
      <c r="AK44" s="38"/>
      <c r="AL44" s="48"/>
      <c r="AN44" s="1"/>
    </row>
    <row r="45" spans="1:40" s="26" customFormat="1" ht="15" x14ac:dyDescent="0.25">
      <c r="A45" s="1">
        <v>7</v>
      </c>
      <c r="B45" s="1">
        <v>7</v>
      </c>
      <c r="C45" s="57" t="s">
        <v>38</v>
      </c>
      <c r="D45" s="29" t="s">
        <v>40</v>
      </c>
      <c r="E45" s="29">
        <v>246</v>
      </c>
      <c r="F45" s="29"/>
      <c r="G45" s="29">
        <v>288</v>
      </c>
      <c r="H45" s="29">
        <v>295</v>
      </c>
      <c r="I45" s="29"/>
      <c r="J45" s="29"/>
      <c r="K45" s="32">
        <f>IFERROR(LARGE(E45:J45,1),0)+IF($D$5&gt;=2,IFERROR(LARGE(E45:J45,2),0),0)+IF($D$5&gt;=3,IFERROR(LARGE(E45:J45,3),0),0)+IF($D$5&gt;=4,IFERROR(LARGE(E45:J45,4),0),0)+IF($D$5&gt;=5,IFERROR(LARGE(E45:J45,5),0),0)+IF($D$5&gt;=6,IFERROR(LARGE(E45:J45,6),0),0)</f>
        <v>829</v>
      </c>
      <c r="L45" s="32" t="s">
        <v>928</v>
      </c>
      <c r="M45" s="32"/>
      <c r="N45" s="32">
        <f>K45-(ROW(K45)-ROW(K$6))/10000</f>
        <v>828.99609999999996</v>
      </c>
      <c r="O45" s="32">
        <f>COUNT(E45:J45)</f>
        <v>3</v>
      </c>
      <c r="P45" s="32">
        <f ca="1">IF(AND(O45=1,OFFSET(D45,0,P$3)&gt;0),"Y",0)</f>
        <v>0</v>
      </c>
      <c r="Q45" s="33" t="s">
        <v>20</v>
      </c>
      <c r="R45" s="34">
        <f>1-(Q45=Q44)</f>
        <v>0</v>
      </c>
      <c r="S45" s="34">
        <f>N45+T45/1000+U45/10000+V45/100000+W45/1000000+X45/10000000+Y45/100000000</f>
        <v>829.32236</v>
      </c>
      <c r="T45" s="29">
        <v>295</v>
      </c>
      <c r="U45" s="29">
        <v>288</v>
      </c>
      <c r="V45" s="29">
        <v>246</v>
      </c>
      <c r="W45" s="29"/>
      <c r="X45" s="29"/>
      <c r="Y45" s="29"/>
      <c r="AA45" s="35">
        <v>0</v>
      </c>
      <c r="AB45" s="35">
        <v>0</v>
      </c>
      <c r="AC45" s="35">
        <v>0</v>
      </c>
      <c r="AD45" s="35">
        <v>0</v>
      </c>
      <c r="AE45" s="36">
        <v>3</v>
      </c>
      <c r="AF45" s="37">
        <v>829.32236</v>
      </c>
      <c r="AG45" s="38">
        <v>295</v>
      </c>
      <c r="AH45" s="32">
        <v>878</v>
      </c>
      <c r="AI45" s="38"/>
      <c r="AJ45" s="38"/>
      <c r="AK45" s="38"/>
      <c r="AL45" s="48"/>
      <c r="AN45" s="1"/>
    </row>
    <row r="46" spans="1:40" s="26" customFormat="1" ht="15" x14ac:dyDescent="0.25">
      <c r="A46" s="1">
        <v>8</v>
      </c>
      <c r="B46" s="1">
        <v>8</v>
      </c>
      <c r="C46" s="57" t="s">
        <v>467</v>
      </c>
      <c r="D46" s="29" t="s">
        <v>40</v>
      </c>
      <c r="E46" s="29">
        <v>278</v>
      </c>
      <c r="F46" s="29">
        <v>268</v>
      </c>
      <c r="G46" s="29">
        <v>273</v>
      </c>
      <c r="H46" s="29"/>
      <c r="I46" s="29"/>
      <c r="J46" s="29"/>
      <c r="K46" s="32">
        <f>IFERROR(LARGE(E46:J46,1),0)+IF($D$5&gt;=2,IFERROR(LARGE(E46:J46,2),0),0)+IF($D$5&gt;=3,IFERROR(LARGE(E46:J46,3),0),0)+IF($D$5&gt;=4,IFERROR(LARGE(E46:J46,4),0),0)+IF($D$5&gt;=5,IFERROR(LARGE(E46:J46,5),0),0)+IF($D$5&gt;=6,IFERROR(LARGE(E46:J46,6),0),0)</f>
        <v>819</v>
      </c>
      <c r="L46" s="32" t="s">
        <v>928</v>
      </c>
      <c r="M46" s="32"/>
      <c r="N46" s="32">
        <f>K46-(ROW(K46)-ROW(K$6))/10000</f>
        <v>818.99599999999998</v>
      </c>
      <c r="O46" s="32">
        <f>COUNT(E46:J46)</f>
        <v>3</v>
      </c>
      <c r="P46" s="32">
        <f ca="1">IF(AND(O46=1,OFFSET(D46,0,P$3)&gt;0),"Y",0)</f>
        <v>0</v>
      </c>
      <c r="Q46" s="33" t="s">
        <v>20</v>
      </c>
      <c r="R46" s="34">
        <f>1-(Q46=Q45)</f>
        <v>0</v>
      </c>
      <c r="S46" s="34">
        <f>N46+T46/1000+U46/10000+V46/100000+W46/1000000+X46/10000000+Y46/100000000</f>
        <v>819.30398000000002</v>
      </c>
      <c r="T46" s="29">
        <v>278</v>
      </c>
      <c r="U46" s="29">
        <v>273</v>
      </c>
      <c r="V46" s="29">
        <v>268</v>
      </c>
      <c r="W46" s="29"/>
      <c r="X46" s="29"/>
      <c r="Y46" s="29"/>
      <c r="AA46" s="35">
        <v>0</v>
      </c>
      <c r="AB46" s="35">
        <v>0</v>
      </c>
      <c r="AC46" s="35">
        <v>0</v>
      </c>
      <c r="AD46" s="35">
        <v>0</v>
      </c>
      <c r="AE46" s="36">
        <v>3</v>
      </c>
      <c r="AF46" s="37">
        <v>819.30398000000002</v>
      </c>
      <c r="AG46" s="38">
        <v>278</v>
      </c>
      <c r="AH46" s="32">
        <v>829</v>
      </c>
      <c r="AI46" s="38"/>
      <c r="AJ46" s="38"/>
      <c r="AK46" s="38"/>
      <c r="AL46" s="48"/>
      <c r="AN46" s="1"/>
    </row>
    <row r="47" spans="1:40" s="26" customFormat="1" ht="15" x14ac:dyDescent="0.25">
      <c r="A47" s="1">
        <v>9</v>
      </c>
      <c r="B47" s="1">
        <v>9</v>
      </c>
      <c r="C47" s="57" t="s">
        <v>133</v>
      </c>
      <c r="D47" s="29" t="s">
        <v>29</v>
      </c>
      <c r="E47" s="29">
        <v>270</v>
      </c>
      <c r="F47" s="29">
        <v>275</v>
      </c>
      <c r="G47" s="29">
        <v>274</v>
      </c>
      <c r="H47" s="29">
        <v>252</v>
      </c>
      <c r="I47" s="29"/>
      <c r="J47" s="29"/>
      <c r="K47" s="32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819</v>
      </c>
      <c r="L47" s="32" t="s">
        <v>928</v>
      </c>
      <c r="M47" s="32"/>
      <c r="N47" s="32">
        <f>K47-(ROW(K47)-ROW(K$6))/10000</f>
        <v>818.99590000000001</v>
      </c>
      <c r="O47" s="32">
        <f>COUNT(E47:J47)</f>
        <v>4</v>
      </c>
      <c r="P47" s="32">
        <f ca="1">IF(AND(O47=1,OFFSET(D47,0,P$3)&gt;0),"Y",0)</f>
        <v>0</v>
      </c>
      <c r="Q47" s="33" t="s">
        <v>20</v>
      </c>
      <c r="R47" s="34">
        <f>1-(Q47=Q46)</f>
        <v>0</v>
      </c>
      <c r="S47" s="34">
        <f>N47+T47/1000+U47/10000+V47/100000+W47/1000000+X47/10000000+Y47/100000000</f>
        <v>819.30125199999998</v>
      </c>
      <c r="T47" s="29">
        <v>275</v>
      </c>
      <c r="U47" s="29">
        <v>274</v>
      </c>
      <c r="V47" s="29">
        <v>270</v>
      </c>
      <c r="W47" s="29">
        <v>252</v>
      </c>
      <c r="X47" s="29"/>
      <c r="Y47" s="29"/>
      <c r="AA47" s="35">
        <v>0</v>
      </c>
      <c r="AB47" s="35">
        <v>0</v>
      </c>
      <c r="AC47" s="35">
        <v>0</v>
      </c>
      <c r="AD47" s="35">
        <v>0</v>
      </c>
      <c r="AE47" s="36">
        <v>4</v>
      </c>
      <c r="AF47" s="37">
        <v>819.30125199999998</v>
      </c>
      <c r="AG47" s="38">
        <v>275</v>
      </c>
      <c r="AH47" s="32">
        <v>824</v>
      </c>
      <c r="AI47" s="38"/>
      <c r="AJ47" s="38"/>
      <c r="AK47" s="38"/>
      <c r="AL47" s="48"/>
      <c r="AN47" s="1"/>
    </row>
    <row r="48" spans="1:40" s="26" customFormat="1" ht="15" x14ac:dyDescent="0.25">
      <c r="A48" s="1">
        <v>10</v>
      </c>
      <c r="B48" s="1">
        <v>10</v>
      </c>
      <c r="C48" s="57" t="s">
        <v>92</v>
      </c>
      <c r="D48" s="29" t="s">
        <v>34</v>
      </c>
      <c r="E48" s="29"/>
      <c r="F48" s="29">
        <v>249</v>
      </c>
      <c r="G48" s="29">
        <v>244</v>
      </c>
      <c r="H48" s="29">
        <v>269</v>
      </c>
      <c r="I48" s="29"/>
      <c r="J48" s="29"/>
      <c r="K48" s="32">
        <f>IFERROR(LARGE(E48:J48,1),0)+IF($D$5&gt;=2,IFERROR(LARGE(E48:J48,2),0),0)+IF($D$5&gt;=3,IFERROR(LARGE(E48:J48,3),0),0)+IF($D$5&gt;=4,IFERROR(LARGE(E48:J48,4),0),0)+IF($D$5&gt;=5,IFERROR(LARGE(E48:J48,5),0),0)+IF($D$5&gt;=6,IFERROR(LARGE(E48:J48,6),0),0)</f>
        <v>762</v>
      </c>
      <c r="L48" s="32" t="s">
        <v>928</v>
      </c>
      <c r="M48" s="32"/>
      <c r="N48" s="32">
        <f>K48-(ROW(K48)-ROW(K$6))/10000</f>
        <v>761.99580000000003</v>
      </c>
      <c r="O48" s="32">
        <f>COUNT(E48:J48)</f>
        <v>3</v>
      </c>
      <c r="P48" s="32">
        <f ca="1">IF(AND(O48=1,OFFSET(D48,0,P$3)&gt;0),"Y",0)</f>
        <v>0</v>
      </c>
      <c r="Q48" s="33" t="s">
        <v>20</v>
      </c>
      <c r="R48" s="34">
        <f>1-(Q48=Q47)</f>
        <v>0</v>
      </c>
      <c r="S48" s="34">
        <f>N48+T48/1000+U48/10000+V48/100000+W48/1000000+X48/10000000+Y48/100000000</f>
        <v>762.29214000000002</v>
      </c>
      <c r="T48" s="29">
        <v>269</v>
      </c>
      <c r="U48" s="29">
        <v>249</v>
      </c>
      <c r="V48" s="29">
        <v>244</v>
      </c>
      <c r="W48" s="29"/>
      <c r="X48" s="29"/>
      <c r="Y48" s="29"/>
      <c r="AA48" s="35">
        <v>0</v>
      </c>
      <c r="AB48" s="35">
        <v>0</v>
      </c>
      <c r="AC48" s="35">
        <v>0</v>
      </c>
      <c r="AD48" s="35">
        <v>0</v>
      </c>
      <c r="AE48" s="36">
        <v>3</v>
      </c>
      <c r="AF48" s="37">
        <v>762.29214000000002</v>
      </c>
      <c r="AG48" s="38">
        <v>269</v>
      </c>
      <c r="AH48" s="32">
        <v>787</v>
      </c>
      <c r="AI48" s="38"/>
      <c r="AJ48" s="38"/>
      <c r="AK48" s="38"/>
      <c r="AL48" s="48"/>
      <c r="AN48" s="1"/>
    </row>
    <row r="49" spans="1:40" s="26" customFormat="1" ht="15" x14ac:dyDescent="0.25">
      <c r="A49" s="1">
        <v>11</v>
      </c>
      <c r="B49" s="1">
        <v>11</v>
      </c>
      <c r="C49" s="57" t="s">
        <v>131</v>
      </c>
      <c r="D49" s="29" t="s">
        <v>29</v>
      </c>
      <c r="E49" s="29"/>
      <c r="F49" s="29">
        <v>240</v>
      </c>
      <c r="G49" s="29">
        <v>245</v>
      </c>
      <c r="H49" s="29">
        <v>253</v>
      </c>
      <c r="I49" s="29"/>
      <c r="J49" s="29"/>
      <c r="K49" s="32">
        <f>IFERROR(LARGE(E49:J49,1),0)+IF($D$5&gt;=2,IFERROR(LARGE(E49:J49,2),0),0)+IF($D$5&gt;=3,IFERROR(LARGE(E49:J49,3),0),0)+IF($D$5&gt;=4,IFERROR(LARGE(E49:J49,4),0),0)+IF($D$5&gt;=5,IFERROR(LARGE(E49:J49,5),0),0)+IF($D$5&gt;=6,IFERROR(LARGE(E49:J49,6),0),0)</f>
        <v>738</v>
      </c>
      <c r="L49" s="32" t="s">
        <v>928</v>
      </c>
      <c r="M49" s="32"/>
      <c r="N49" s="32">
        <f>K49-(ROW(K49)-ROW(K$6))/10000</f>
        <v>737.99570000000006</v>
      </c>
      <c r="O49" s="32">
        <f>COUNT(E49:J49)</f>
        <v>3</v>
      </c>
      <c r="P49" s="32">
        <f ca="1">IF(AND(O49=1,OFFSET(D49,0,P$3)&gt;0),"Y",0)</f>
        <v>0</v>
      </c>
      <c r="Q49" s="33" t="s">
        <v>20</v>
      </c>
      <c r="R49" s="34">
        <f>1-(Q49=Q48)</f>
        <v>0</v>
      </c>
      <c r="S49" s="34">
        <f>N49+T49/1000+U49/10000+V49/100000+W49/1000000+X49/10000000+Y49/100000000</f>
        <v>738.27560000000005</v>
      </c>
      <c r="T49" s="29">
        <v>253</v>
      </c>
      <c r="U49" s="29">
        <v>245</v>
      </c>
      <c r="V49" s="29">
        <v>240</v>
      </c>
      <c r="W49" s="29"/>
      <c r="X49" s="29"/>
      <c r="Y49" s="29"/>
      <c r="AA49" s="35">
        <v>0</v>
      </c>
      <c r="AB49" s="35">
        <v>0</v>
      </c>
      <c r="AC49" s="35">
        <v>0</v>
      </c>
      <c r="AD49" s="35">
        <v>0</v>
      </c>
      <c r="AE49" s="36">
        <v>3</v>
      </c>
      <c r="AF49" s="37">
        <v>738.27560000000005</v>
      </c>
      <c r="AG49" s="38">
        <v>253</v>
      </c>
      <c r="AH49" s="32">
        <v>751</v>
      </c>
      <c r="AI49" s="38"/>
      <c r="AJ49" s="38"/>
      <c r="AK49" s="38"/>
      <c r="AL49" s="48"/>
      <c r="AN49" s="1"/>
    </row>
    <row r="50" spans="1:40" s="26" customFormat="1" ht="15" x14ac:dyDescent="0.25">
      <c r="A50" s="1">
        <v>12</v>
      </c>
      <c r="B50" s="1">
        <v>12</v>
      </c>
      <c r="C50" s="57" t="s">
        <v>209</v>
      </c>
      <c r="D50" s="29" t="s">
        <v>174</v>
      </c>
      <c r="E50" s="29">
        <v>201</v>
      </c>
      <c r="F50" s="29">
        <v>229</v>
      </c>
      <c r="G50" s="29">
        <v>223</v>
      </c>
      <c r="H50" s="29">
        <v>218</v>
      </c>
      <c r="I50" s="29"/>
      <c r="J50" s="29"/>
      <c r="K50" s="32">
        <f>IFERROR(LARGE(E50:J50,1),0)+IF($D$5&gt;=2,IFERROR(LARGE(E50:J50,2),0),0)+IF($D$5&gt;=3,IFERROR(LARGE(E50:J50,3),0),0)+IF($D$5&gt;=4,IFERROR(LARGE(E50:J50,4),0),0)+IF($D$5&gt;=5,IFERROR(LARGE(E50:J50,5),0),0)+IF($D$5&gt;=6,IFERROR(LARGE(E50:J50,6),0),0)</f>
        <v>670</v>
      </c>
      <c r="L50" s="32" t="s">
        <v>928</v>
      </c>
      <c r="M50" s="32"/>
      <c r="N50" s="32">
        <f>K50-(ROW(K50)-ROW(K$6))/10000</f>
        <v>669.99559999999997</v>
      </c>
      <c r="O50" s="32">
        <f>COUNT(E50:J50)</f>
        <v>4</v>
      </c>
      <c r="P50" s="32">
        <f ca="1">IF(AND(O50=1,OFFSET(D50,0,P$3)&gt;0),"Y",0)</f>
        <v>0</v>
      </c>
      <c r="Q50" s="33" t="s">
        <v>20</v>
      </c>
      <c r="R50" s="34">
        <f>1-(Q50=Q49)</f>
        <v>0</v>
      </c>
      <c r="S50" s="34">
        <f>N50+T50/1000+U50/10000+V50/100000+W50/1000000+X50/10000000+Y50/100000000</f>
        <v>670.24928099999988</v>
      </c>
      <c r="T50" s="29">
        <v>229</v>
      </c>
      <c r="U50" s="29">
        <v>223</v>
      </c>
      <c r="V50" s="29">
        <v>218</v>
      </c>
      <c r="W50" s="29">
        <v>201</v>
      </c>
      <c r="X50" s="29"/>
      <c r="Y50" s="29"/>
      <c r="AA50" s="35">
        <v>0</v>
      </c>
      <c r="AB50" s="35">
        <v>0</v>
      </c>
      <c r="AC50" s="35">
        <v>0</v>
      </c>
      <c r="AD50" s="35">
        <v>0</v>
      </c>
      <c r="AE50" s="36">
        <v>4</v>
      </c>
      <c r="AF50" s="37">
        <v>670.24928099999988</v>
      </c>
      <c r="AG50" s="38">
        <v>229</v>
      </c>
      <c r="AH50" s="32">
        <v>681</v>
      </c>
      <c r="AI50" s="38"/>
      <c r="AJ50" s="38"/>
      <c r="AK50" s="38"/>
      <c r="AL50" s="48"/>
      <c r="AN50" s="1"/>
    </row>
    <row r="51" spans="1:40" s="26" customFormat="1" ht="15" x14ac:dyDescent="0.25">
      <c r="A51" s="1">
        <v>13</v>
      </c>
      <c r="B51" s="1">
        <v>13</v>
      </c>
      <c r="C51" s="57" t="s">
        <v>177</v>
      </c>
      <c r="D51" s="29" t="s">
        <v>24</v>
      </c>
      <c r="E51" s="29"/>
      <c r="F51" s="29">
        <v>208</v>
      </c>
      <c r="G51" s="29">
        <v>209</v>
      </c>
      <c r="H51" s="29">
        <v>234</v>
      </c>
      <c r="I51" s="29"/>
      <c r="J51" s="29"/>
      <c r="K51" s="32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651</v>
      </c>
      <c r="L51" s="32" t="s">
        <v>928</v>
      </c>
      <c r="M51" s="32"/>
      <c r="N51" s="32">
        <f>K51-(ROW(K51)-ROW(K$6))/10000</f>
        <v>650.99549999999999</v>
      </c>
      <c r="O51" s="32">
        <f>COUNT(E51:J51)</f>
        <v>3</v>
      </c>
      <c r="P51" s="32">
        <f ca="1">IF(AND(O51=1,OFFSET(D51,0,P$3)&gt;0),"Y",0)</f>
        <v>0</v>
      </c>
      <c r="Q51" s="33" t="s">
        <v>20</v>
      </c>
      <c r="R51" s="34">
        <f>1-(Q51=Q50)</f>
        <v>0</v>
      </c>
      <c r="S51" s="34">
        <f>N51+T51/1000+U51/10000+V51/100000+W51/1000000+X51/10000000+Y51/100000000</f>
        <v>651.25247999999999</v>
      </c>
      <c r="T51" s="29">
        <v>234</v>
      </c>
      <c r="U51" s="29">
        <v>209</v>
      </c>
      <c r="V51" s="29">
        <v>208</v>
      </c>
      <c r="W51" s="29"/>
      <c r="X51" s="29"/>
      <c r="Y51" s="29"/>
      <c r="AA51" s="35">
        <v>0</v>
      </c>
      <c r="AB51" s="35">
        <v>0</v>
      </c>
      <c r="AC51" s="35">
        <v>0</v>
      </c>
      <c r="AD51" s="35">
        <v>0</v>
      </c>
      <c r="AE51" s="36">
        <v>3</v>
      </c>
      <c r="AF51" s="37">
        <v>651.25247999999999</v>
      </c>
      <c r="AG51" s="38">
        <v>234</v>
      </c>
      <c r="AH51" s="32">
        <v>677</v>
      </c>
      <c r="AI51" s="38"/>
      <c r="AJ51" s="38"/>
      <c r="AK51" s="38"/>
      <c r="AL51" s="48"/>
      <c r="AN51" s="1"/>
    </row>
    <row r="52" spans="1:40" s="26" customFormat="1" ht="15" x14ac:dyDescent="0.25">
      <c r="A52" s="1">
        <v>14</v>
      </c>
      <c r="B52" s="1">
        <v>14</v>
      </c>
      <c r="C52" s="57" t="s">
        <v>468</v>
      </c>
      <c r="D52" s="29" t="s">
        <v>59</v>
      </c>
      <c r="E52" s="29">
        <v>216</v>
      </c>
      <c r="F52" s="29">
        <v>217</v>
      </c>
      <c r="G52" s="29">
        <v>212</v>
      </c>
      <c r="H52" s="29"/>
      <c r="I52" s="29"/>
      <c r="J52" s="29"/>
      <c r="K52" s="32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645</v>
      </c>
      <c r="L52" s="32" t="s">
        <v>928</v>
      </c>
      <c r="M52" s="32"/>
      <c r="N52" s="32">
        <f>K52-(ROW(K52)-ROW(K$6))/10000</f>
        <v>644.99540000000002</v>
      </c>
      <c r="O52" s="32">
        <f>COUNT(E52:J52)</f>
        <v>3</v>
      </c>
      <c r="P52" s="32">
        <f ca="1">IF(AND(O52=1,OFFSET(D52,0,P$3)&gt;0),"Y",0)</f>
        <v>0</v>
      </c>
      <c r="Q52" s="33" t="s">
        <v>20</v>
      </c>
      <c r="R52" s="34">
        <f>1-(Q52=Q51)</f>
        <v>0</v>
      </c>
      <c r="S52" s="34">
        <f>N52+T52/1000+U52/10000+V52/100000+W52/1000000+X52/10000000+Y52/100000000</f>
        <v>645.23612000000003</v>
      </c>
      <c r="T52" s="29">
        <v>217</v>
      </c>
      <c r="U52" s="29">
        <v>216</v>
      </c>
      <c r="V52" s="29">
        <v>212</v>
      </c>
      <c r="W52" s="29"/>
      <c r="X52" s="29"/>
      <c r="Y52" s="29"/>
      <c r="AA52" s="35">
        <v>0</v>
      </c>
      <c r="AB52" s="35">
        <v>0</v>
      </c>
      <c r="AC52" s="35">
        <v>0</v>
      </c>
      <c r="AD52" s="35">
        <v>0</v>
      </c>
      <c r="AE52" s="36">
        <v>3</v>
      </c>
      <c r="AF52" s="37">
        <v>645.23612000000003</v>
      </c>
      <c r="AG52" s="38">
        <v>217</v>
      </c>
      <c r="AH52" s="32">
        <v>650</v>
      </c>
      <c r="AI52" s="38"/>
      <c r="AJ52" s="38"/>
      <c r="AK52" s="38"/>
      <c r="AL52" s="48"/>
      <c r="AN52" s="1"/>
    </row>
    <row r="53" spans="1:40" s="26" customFormat="1" ht="15" x14ac:dyDescent="0.25">
      <c r="A53" s="1">
        <v>15</v>
      </c>
      <c r="B53" s="1">
        <v>15</v>
      </c>
      <c r="C53" s="57" t="s">
        <v>213</v>
      </c>
      <c r="D53" s="29" t="s">
        <v>19</v>
      </c>
      <c r="E53" s="29">
        <v>199</v>
      </c>
      <c r="F53" s="29">
        <v>197</v>
      </c>
      <c r="G53" s="29">
        <v>181</v>
      </c>
      <c r="H53" s="29">
        <v>216</v>
      </c>
      <c r="I53" s="29"/>
      <c r="J53" s="29"/>
      <c r="K53" s="32">
        <f>IFERROR(LARGE(E53:J53,1),0)+IF($D$5&gt;=2,IFERROR(LARGE(E53:J53,2),0),0)+IF($D$5&gt;=3,IFERROR(LARGE(E53:J53,3),0),0)+IF($D$5&gt;=4,IFERROR(LARGE(E53:J53,4),0),0)+IF($D$5&gt;=5,IFERROR(LARGE(E53:J53,5),0),0)+IF($D$5&gt;=6,IFERROR(LARGE(E53:J53,6),0),0)</f>
        <v>612</v>
      </c>
      <c r="L53" s="32" t="s">
        <v>928</v>
      </c>
      <c r="M53" s="32"/>
      <c r="N53" s="32">
        <f>K53-(ROW(K53)-ROW(K$6))/10000</f>
        <v>611.99530000000004</v>
      </c>
      <c r="O53" s="32">
        <f>COUNT(E53:J53)</f>
        <v>4</v>
      </c>
      <c r="P53" s="32">
        <f ca="1">IF(AND(O53=1,OFFSET(D53,0,P$3)&gt;0),"Y",0)</f>
        <v>0</v>
      </c>
      <c r="Q53" s="33" t="s">
        <v>20</v>
      </c>
      <c r="R53" s="34">
        <f>1-(Q53=Q52)</f>
        <v>0</v>
      </c>
      <c r="S53" s="34">
        <f>N53+T53/1000+U53/10000+V53/100000+W53/1000000+X53/10000000+Y53/100000000</f>
        <v>612.23335100000008</v>
      </c>
      <c r="T53" s="29">
        <v>216</v>
      </c>
      <c r="U53" s="29">
        <v>199</v>
      </c>
      <c r="V53" s="29">
        <v>197</v>
      </c>
      <c r="W53" s="29">
        <v>181</v>
      </c>
      <c r="X53" s="29"/>
      <c r="Y53" s="29"/>
      <c r="AA53" s="35">
        <v>0</v>
      </c>
      <c r="AB53" s="35">
        <v>0</v>
      </c>
      <c r="AC53" s="35">
        <v>0</v>
      </c>
      <c r="AD53" s="35">
        <v>0</v>
      </c>
      <c r="AE53" s="36">
        <v>4</v>
      </c>
      <c r="AF53" s="37">
        <v>612.23335100000008</v>
      </c>
      <c r="AG53" s="38">
        <v>216</v>
      </c>
      <c r="AH53" s="32">
        <v>631</v>
      </c>
      <c r="AI53" s="38"/>
      <c r="AJ53" s="38"/>
      <c r="AK53" s="38"/>
      <c r="AL53" s="48"/>
      <c r="AN53" s="1"/>
    </row>
    <row r="54" spans="1:40" s="26" customFormat="1" ht="15" x14ac:dyDescent="0.25">
      <c r="A54" s="1">
        <v>16</v>
      </c>
      <c r="B54" s="1">
        <v>16</v>
      </c>
      <c r="C54" s="57" t="s">
        <v>469</v>
      </c>
      <c r="D54" s="29" t="s">
        <v>52</v>
      </c>
      <c r="E54" s="29">
        <v>180</v>
      </c>
      <c r="F54" s="29">
        <v>175</v>
      </c>
      <c r="G54" s="29">
        <v>203</v>
      </c>
      <c r="H54" s="29"/>
      <c r="I54" s="29"/>
      <c r="J54" s="29"/>
      <c r="K54" s="32">
        <f>IFERROR(LARGE(E54:J54,1),0)+IF($D$5&gt;=2,IFERROR(LARGE(E54:J54,2),0),0)+IF($D$5&gt;=3,IFERROR(LARGE(E54:J54,3),0),0)+IF($D$5&gt;=4,IFERROR(LARGE(E54:J54,4),0),0)+IF($D$5&gt;=5,IFERROR(LARGE(E54:J54,5),0),0)+IF($D$5&gt;=6,IFERROR(LARGE(E54:J54,6),0),0)</f>
        <v>558</v>
      </c>
      <c r="L54" s="32" t="s">
        <v>928</v>
      </c>
      <c r="M54" s="32"/>
      <c r="N54" s="32">
        <f>K54-(ROW(K54)-ROW(K$6))/10000</f>
        <v>557.99519999999995</v>
      </c>
      <c r="O54" s="32">
        <f>COUNT(E54:J54)</f>
        <v>3</v>
      </c>
      <c r="P54" s="32">
        <f ca="1">IF(AND(O54=1,OFFSET(D54,0,P$3)&gt;0),"Y",0)</f>
        <v>0</v>
      </c>
      <c r="Q54" s="33" t="s">
        <v>20</v>
      </c>
      <c r="R54" s="34">
        <f>1-(Q54=Q53)</f>
        <v>0</v>
      </c>
      <c r="S54" s="34">
        <f>N54+T54/1000+U54/10000+V54/100000+W54/1000000+X54/10000000+Y54/100000000</f>
        <v>558.21794999999997</v>
      </c>
      <c r="T54" s="29">
        <v>203</v>
      </c>
      <c r="U54" s="29">
        <v>180</v>
      </c>
      <c r="V54" s="29">
        <v>175</v>
      </c>
      <c r="W54" s="29"/>
      <c r="X54" s="29"/>
      <c r="Y54" s="29"/>
      <c r="AA54" s="35">
        <v>0</v>
      </c>
      <c r="AB54" s="35">
        <v>0</v>
      </c>
      <c r="AC54" s="35">
        <v>0</v>
      </c>
      <c r="AD54" s="35">
        <v>0</v>
      </c>
      <c r="AE54" s="36">
        <v>3</v>
      </c>
      <c r="AF54" s="37">
        <v>558.21794999999997</v>
      </c>
      <c r="AG54" s="38">
        <v>203</v>
      </c>
      <c r="AH54" s="32">
        <v>586</v>
      </c>
      <c r="AI54" s="38"/>
      <c r="AJ54" s="38"/>
      <c r="AK54" s="38"/>
      <c r="AL54" s="48"/>
      <c r="AN54" s="1"/>
    </row>
    <row r="55" spans="1:40" s="26" customFormat="1" ht="15" x14ac:dyDescent="0.25">
      <c r="A55" s="1">
        <v>17</v>
      </c>
      <c r="B55" s="1">
        <v>17</v>
      </c>
      <c r="C55" s="57" t="s">
        <v>86</v>
      </c>
      <c r="D55" s="29" t="s">
        <v>29</v>
      </c>
      <c r="E55" s="29"/>
      <c r="F55" s="29"/>
      <c r="G55" s="29">
        <v>279</v>
      </c>
      <c r="H55" s="29">
        <v>272</v>
      </c>
      <c r="I55" s="29"/>
      <c r="J55" s="29"/>
      <c r="K55" s="32">
        <f>IFERROR(LARGE(E55:J55,1),0)+IF($D$5&gt;=2,IFERROR(LARGE(E55:J55,2),0),0)+IF($D$5&gt;=3,IFERROR(LARGE(E55:J55,3),0),0)+IF($D$5&gt;=4,IFERROR(LARGE(E55:J55,4),0),0)+IF($D$5&gt;=5,IFERROR(LARGE(E55:J55,5),0),0)+IF($D$5&gt;=6,IFERROR(LARGE(E55:J55,6),0),0)</f>
        <v>551</v>
      </c>
      <c r="L55" s="32" t="s">
        <v>928</v>
      </c>
      <c r="M55" s="32"/>
      <c r="N55" s="32">
        <f>K55-(ROW(K55)-ROW(K$6))/10000</f>
        <v>550.99509999999998</v>
      </c>
      <c r="O55" s="32">
        <f>COUNT(E55:J55)</f>
        <v>2</v>
      </c>
      <c r="P55" s="32">
        <f ca="1">IF(AND(O55=1,OFFSET(D55,0,P$3)&gt;0),"Y",0)</f>
        <v>0</v>
      </c>
      <c r="Q55" s="33" t="s">
        <v>20</v>
      </c>
      <c r="R55" s="34">
        <f>1-(Q55=Q54)</f>
        <v>0</v>
      </c>
      <c r="S55" s="34">
        <f>N55+T55/1000+U55/10000+V55/100000+W55/1000000+X55/10000000+Y55/100000000</f>
        <v>551.30129999999997</v>
      </c>
      <c r="T55" s="29">
        <v>279</v>
      </c>
      <c r="U55" s="29">
        <v>272</v>
      </c>
      <c r="V55" s="29"/>
      <c r="W55" s="29"/>
      <c r="X55" s="29"/>
      <c r="Y55" s="29"/>
      <c r="AA55" s="35">
        <v>0</v>
      </c>
      <c r="AB55" s="35">
        <v>0</v>
      </c>
      <c r="AC55" s="35">
        <v>0</v>
      </c>
      <c r="AD55" s="35">
        <v>0</v>
      </c>
      <c r="AE55" s="36">
        <v>2</v>
      </c>
      <c r="AF55" s="37">
        <v>551.30129999999997</v>
      </c>
      <c r="AG55" s="38">
        <v>279</v>
      </c>
      <c r="AH55" s="32">
        <v>830</v>
      </c>
      <c r="AI55" s="38"/>
      <c r="AJ55" s="38"/>
      <c r="AK55" s="38"/>
      <c r="AL55" s="48"/>
      <c r="AN55" s="1"/>
    </row>
    <row r="56" spans="1:40" s="26" customFormat="1" ht="15" x14ac:dyDescent="0.25">
      <c r="A56" s="1">
        <v>18</v>
      </c>
      <c r="B56" s="1">
        <v>18</v>
      </c>
      <c r="C56" s="57" t="s">
        <v>470</v>
      </c>
      <c r="D56" s="29" t="s">
        <v>29</v>
      </c>
      <c r="E56" s="29">
        <v>259</v>
      </c>
      <c r="F56" s="29"/>
      <c r="G56" s="29">
        <v>289</v>
      </c>
      <c r="H56" s="29"/>
      <c r="I56" s="29"/>
      <c r="J56" s="29"/>
      <c r="K56" s="32">
        <f>IFERROR(LARGE(E56:J56,1),0)+IF($D$5&gt;=2,IFERROR(LARGE(E56:J56,2),0),0)+IF($D$5&gt;=3,IFERROR(LARGE(E56:J56,3),0),0)+IF($D$5&gt;=4,IFERROR(LARGE(E56:J56,4),0),0)+IF($D$5&gt;=5,IFERROR(LARGE(E56:J56,5),0),0)+IF($D$5&gt;=6,IFERROR(LARGE(E56:J56,6),0),0)</f>
        <v>548</v>
      </c>
      <c r="L56" s="32" t="s">
        <v>928</v>
      </c>
      <c r="M56" s="32"/>
      <c r="N56" s="32">
        <f>K56-(ROW(K56)-ROW(K$6))/10000</f>
        <v>547.995</v>
      </c>
      <c r="O56" s="32">
        <f>COUNT(E56:J56)</f>
        <v>2</v>
      </c>
      <c r="P56" s="32">
        <f ca="1">IF(AND(O56=1,OFFSET(D56,0,P$3)&gt;0),"Y",0)</f>
        <v>0</v>
      </c>
      <c r="Q56" s="33" t="s">
        <v>20</v>
      </c>
      <c r="R56" s="34">
        <f>1-(Q56=Q55)</f>
        <v>0</v>
      </c>
      <c r="S56" s="34">
        <f>N56+T56/1000+U56/10000+V56/100000+W56/1000000+X56/10000000+Y56/100000000</f>
        <v>548.30989999999997</v>
      </c>
      <c r="T56" s="29">
        <v>289</v>
      </c>
      <c r="U56" s="29">
        <v>259</v>
      </c>
      <c r="V56" s="29"/>
      <c r="W56" s="29"/>
      <c r="X56" s="29"/>
      <c r="Y56" s="29"/>
      <c r="AA56" s="35" t="s">
        <v>929</v>
      </c>
      <c r="AB56" s="35">
        <v>0</v>
      </c>
      <c r="AC56" s="35">
        <v>0</v>
      </c>
      <c r="AD56" s="35">
        <v>0</v>
      </c>
      <c r="AE56" s="36">
        <v>2</v>
      </c>
      <c r="AF56" s="37">
        <v>548.30989999999997</v>
      </c>
      <c r="AG56" s="38">
        <v>289</v>
      </c>
      <c r="AH56" s="32">
        <v>837</v>
      </c>
      <c r="AI56" s="38"/>
      <c r="AJ56" s="38"/>
      <c r="AK56" s="38"/>
      <c r="AL56" s="48"/>
      <c r="AN56" s="1"/>
    </row>
    <row r="57" spans="1:40" s="26" customFormat="1" ht="15" x14ac:dyDescent="0.25">
      <c r="A57" s="1">
        <v>19</v>
      </c>
      <c r="B57" s="1">
        <v>19</v>
      </c>
      <c r="C57" s="57" t="s">
        <v>471</v>
      </c>
      <c r="D57" s="29" t="s">
        <v>52</v>
      </c>
      <c r="E57" s="29">
        <v>260</v>
      </c>
      <c r="F57" s="29"/>
      <c r="G57" s="29">
        <v>269</v>
      </c>
      <c r="H57" s="29"/>
      <c r="I57" s="29"/>
      <c r="J57" s="29"/>
      <c r="K57" s="32">
        <f>IFERROR(LARGE(E57:J57,1),0)+IF($D$5&gt;=2,IFERROR(LARGE(E57:J57,2),0),0)+IF($D$5&gt;=3,IFERROR(LARGE(E57:J57,3),0),0)+IF($D$5&gt;=4,IFERROR(LARGE(E57:J57,4),0),0)+IF($D$5&gt;=5,IFERROR(LARGE(E57:J57,5),0),0)+IF($D$5&gt;=6,IFERROR(LARGE(E57:J57,6),0),0)</f>
        <v>529</v>
      </c>
      <c r="L57" s="32" t="s">
        <v>928</v>
      </c>
      <c r="M57" s="32"/>
      <c r="N57" s="32">
        <f>K57-(ROW(K57)-ROW(K$6))/10000</f>
        <v>528.99490000000003</v>
      </c>
      <c r="O57" s="32">
        <f>COUNT(E57:J57)</f>
        <v>2</v>
      </c>
      <c r="P57" s="32">
        <f ca="1">IF(AND(O57=1,OFFSET(D57,0,P$3)&gt;0),"Y",0)</f>
        <v>0</v>
      </c>
      <c r="Q57" s="33" t="s">
        <v>20</v>
      </c>
      <c r="R57" s="34">
        <f>1-(Q57=Q56)</f>
        <v>0</v>
      </c>
      <c r="S57" s="34">
        <f>N57+T57/1000+U57/10000+V57/100000+W57/1000000+X57/10000000+Y57/100000000</f>
        <v>529.28989999999999</v>
      </c>
      <c r="T57" s="29">
        <v>269</v>
      </c>
      <c r="U57" s="29">
        <v>260</v>
      </c>
      <c r="V57" s="29"/>
      <c r="W57" s="29"/>
      <c r="X57" s="29"/>
      <c r="Y57" s="29"/>
      <c r="AA57" s="35">
        <v>0</v>
      </c>
      <c r="AB57" s="35">
        <v>0</v>
      </c>
      <c r="AC57" s="35">
        <v>0</v>
      </c>
      <c r="AD57" s="35">
        <v>0</v>
      </c>
      <c r="AE57" s="36">
        <v>2</v>
      </c>
      <c r="AF57" s="37">
        <v>529.28989999999999</v>
      </c>
      <c r="AG57" s="38">
        <v>269</v>
      </c>
      <c r="AH57" s="32">
        <v>798</v>
      </c>
      <c r="AI57" s="38"/>
      <c r="AJ57" s="38"/>
      <c r="AK57" s="38"/>
      <c r="AL57" s="48"/>
      <c r="AN57" s="1"/>
    </row>
    <row r="58" spans="1:40" s="26" customFormat="1" ht="15" x14ac:dyDescent="0.25">
      <c r="A58" s="1">
        <v>20</v>
      </c>
      <c r="B58" s="1">
        <v>20</v>
      </c>
      <c r="C58" s="57" t="s">
        <v>259</v>
      </c>
      <c r="D58" s="29" t="s">
        <v>174</v>
      </c>
      <c r="E58" s="29"/>
      <c r="F58" s="29">
        <v>165</v>
      </c>
      <c r="G58" s="29">
        <v>155</v>
      </c>
      <c r="H58" s="29">
        <v>190</v>
      </c>
      <c r="I58" s="29"/>
      <c r="J58" s="29"/>
      <c r="K58" s="32">
        <f>IFERROR(LARGE(E58:J58,1),0)+IF($D$5&gt;=2,IFERROR(LARGE(E58:J58,2),0),0)+IF($D$5&gt;=3,IFERROR(LARGE(E58:J58,3),0),0)+IF($D$5&gt;=4,IFERROR(LARGE(E58:J58,4),0),0)+IF($D$5&gt;=5,IFERROR(LARGE(E58:J58,5),0),0)+IF($D$5&gt;=6,IFERROR(LARGE(E58:J58,6),0),0)</f>
        <v>510</v>
      </c>
      <c r="L58" s="32" t="s">
        <v>928</v>
      </c>
      <c r="M58" s="32"/>
      <c r="N58" s="32">
        <f>K58-(ROW(K58)-ROW(K$6))/10000</f>
        <v>509.9948</v>
      </c>
      <c r="O58" s="32">
        <f>COUNT(E58:J58)</f>
        <v>3</v>
      </c>
      <c r="P58" s="32">
        <f ca="1">IF(AND(O58=1,OFFSET(D58,0,P$3)&gt;0),"Y",0)</f>
        <v>0</v>
      </c>
      <c r="Q58" s="33" t="s">
        <v>20</v>
      </c>
      <c r="R58" s="34">
        <f>1-(Q58=Q57)</f>
        <v>0</v>
      </c>
      <c r="S58" s="34">
        <f>N58+T58/1000+U58/10000+V58/100000+W58/1000000+X58/10000000+Y58/100000000</f>
        <v>510.20285000000001</v>
      </c>
      <c r="T58" s="29">
        <v>190</v>
      </c>
      <c r="U58" s="29">
        <v>165</v>
      </c>
      <c r="V58" s="29">
        <v>155</v>
      </c>
      <c r="W58" s="29"/>
      <c r="X58" s="29"/>
      <c r="Y58" s="29"/>
      <c r="AA58" s="35">
        <v>0</v>
      </c>
      <c r="AB58" s="35">
        <v>0</v>
      </c>
      <c r="AC58" s="35">
        <v>0</v>
      </c>
      <c r="AD58" s="35">
        <v>0</v>
      </c>
      <c r="AE58" s="36">
        <v>3</v>
      </c>
      <c r="AF58" s="37">
        <v>510.20285000000001</v>
      </c>
      <c r="AG58" s="38">
        <v>190</v>
      </c>
      <c r="AH58" s="32">
        <v>545</v>
      </c>
      <c r="AI58" s="38"/>
      <c r="AJ58" s="38"/>
      <c r="AK58" s="38"/>
      <c r="AL58" s="48"/>
      <c r="AN58" s="1"/>
    </row>
    <row r="59" spans="1:40" s="26" customFormat="1" ht="15" x14ac:dyDescent="0.25">
      <c r="A59" s="1">
        <v>21</v>
      </c>
      <c r="B59" s="1">
        <v>21</v>
      </c>
      <c r="C59" s="57" t="s">
        <v>472</v>
      </c>
      <c r="D59" s="29" t="s">
        <v>81</v>
      </c>
      <c r="E59" s="29">
        <v>229</v>
      </c>
      <c r="F59" s="29">
        <v>234</v>
      </c>
      <c r="G59" s="29"/>
      <c r="H59" s="29"/>
      <c r="I59" s="29"/>
      <c r="J59" s="29"/>
      <c r="K59" s="32">
        <f>IFERROR(LARGE(E59:J59,1),0)+IF($D$5&gt;=2,IFERROR(LARGE(E59:J59,2),0),0)+IF($D$5&gt;=3,IFERROR(LARGE(E59:J59,3),0),0)+IF($D$5&gt;=4,IFERROR(LARGE(E59:J59,4),0),0)+IF($D$5&gt;=5,IFERROR(LARGE(E59:J59,5),0),0)+IF($D$5&gt;=6,IFERROR(LARGE(E59:J59,6),0),0)</f>
        <v>463</v>
      </c>
      <c r="L59" s="32" t="s">
        <v>928</v>
      </c>
      <c r="M59" s="32"/>
      <c r="N59" s="32">
        <f>K59-(ROW(K59)-ROW(K$6))/10000</f>
        <v>462.99470000000002</v>
      </c>
      <c r="O59" s="32">
        <f>COUNT(E59:J59)</f>
        <v>2</v>
      </c>
      <c r="P59" s="32">
        <f ca="1">IF(AND(O59=1,OFFSET(D59,0,P$3)&gt;0),"Y",0)</f>
        <v>0</v>
      </c>
      <c r="Q59" s="33" t="s">
        <v>20</v>
      </c>
      <c r="R59" s="34">
        <f>1-(Q59=Q58)</f>
        <v>0</v>
      </c>
      <c r="S59" s="34">
        <f>N59+T59/1000+U59/10000+V59/100000+W59/1000000+X59/10000000+Y59/100000000</f>
        <v>463.2516</v>
      </c>
      <c r="T59" s="29">
        <v>234</v>
      </c>
      <c r="U59" s="29">
        <v>229</v>
      </c>
      <c r="V59" s="29"/>
      <c r="W59" s="29"/>
      <c r="X59" s="29"/>
      <c r="Y59" s="29"/>
      <c r="AA59" s="35">
        <v>0</v>
      </c>
      <c r="AB59" s="35">
        <v>0</v>
      </c>
      <c r="AC59" s="35">
        <v>0</v>
      </c>
      <c r="AD59" s="35">
        <v>0</v>
      </c>
      <c r="AE59" s="36">
        <v>2</v>
      </c>
      <c r="AF59" s="37">
        <v>463.2516</v>
      </c>
      <c r="AG59" s="38">
        <v>234</v>
      </c>
      <c r="AH59" s="32">
        <v>697</v>
      </c>
      <c r="AI59" s="38"/>
      <c r="AJ59" s="38"/>
      <c r="AK59" s="38"/>
      <c r="AL59" s="48"/>
      <c r="AN59" s="1"/>
    </row>
    <row r="60" spans="1:40" s="26" customFormat="1" ht="15" x14ac:dyDescent="0.25">
      <c r="A60" s="1">
        <v>22</v>
      </c>
      <c r="B60" s="1">
        <v>22</v>
      </c>
      <c r="C60" s="57" t="s">
        <v>221</v>
      </c>
      <c r="D60" s="29" t="s">
        <v>34</v>
      </c>
      <c r="E60" s="29"/>
      <c r="F60" s="29"/>
      <c r="G60" s="29">
        <v>196</v>
      </c>
      <c r="H60" s="29">
        <v>209</v>
      </c>
      <c r="I60" s="29"/>
      <c r="J60" s="29"/>
      <c r="K60" s="32">
        <f>IFERROR(LARGE(E60:J60,1),0)+IF($D$5&gt;=2,IFERROR(LARGE(E60:J60,2),0),0)+IF($D$5&gt;=3,IFERROR(LARGE(E60:J60,3),0),0)+IF($D$5&gt;=4,IFERROR(LARGE(E60:J60,4),0),0)+IF($D$5&gt;=5,IFERROR(LARGE(E60:J60,5),0),0)+IF($D$5&gt;=6,IFERROR(LARGE(E60:J60,6),0),0)</f>
        <v>405</v>
      </c>
      <c r="L60" s="32" t="s">
        <v>928</v>
      </c>
      <c r="M60" s="32"/>
      <c r="N60" s="32">
        <f>K60-(ROW(K60)-ROW(K$6))/10000</f>
        <v>404.99459999999999</v>
      </c>
      <c r="O60" s="32">
        <f>COUNT(E60:J60)</f>
        <v>2</v>
      </c>
      <c r="P60" s="32">
        <f ca="1">IF(AND(O60=1,OFFSET(D60,0,P$3)&gt;0),"Y",0)</f>
        <v>0</v>
      </c>
      <c r="Q60" s="33" t="s">
        <v>20</v>
      </c>
      <c r="R60" s="34">
        <f>1-(Q60=Q59)</f>
        <v>0</v>
      </c>
      <c r="S60" s="34">
        <f>N60+T60/1000+U60/10000+V60/100000+W60/1000000+X60/10000000+Y60/100000000</f>
        <v>405.22320000000002</v>
      </c>
      <c r="T60" s="29">
        <v>209</v>
      </c>
      <c r="U60" s="29">
        <v>196</v>
      </c>
      <c r="V60" s="29"/>
      <c r="W60" s="29"/>
      <c r="X60" s="29"/>
      <c r="Y60" s="29"/>
      <c r="AA60" s="35">
        <v>0</v>
      </c>
      <c r="AB60" s="35">
        <v>0</v>
      </c>
      <c r="AC60" s="35">
        <v>0</v>
      </c>
      <c r="AD60" s="35">
        <v>0</v>
      </c>
      <c r="AE60" s="36">
        <v>2</v>
      </c>
      <c r="AF60" s="37">
        <v>405.22320000000002</v>
      </c>
      <c r="AG60" s="38">
        <v>209</v>
      </c>
      <c r="AH60" s="32">
        <v>614</v>
      </c>
      <c r="AI60" s="38"/>
      <c r="AJ60" s="38"/>
      <c r="AK60" s="38"/>
      <c r="AL60" s="48"/>
      <c r="AN60" s="1"/>
    </row>
    <row r="61" spans="1:40" s="26" customFormat="1" ht="15" x14ac:dyDescent="0.25">
      <c r="A61" s="1">
        <v>23</v>
      </c>
      <c r="B61" s="1">
        <v>23</v>
      </c>
      <c r="C61" s="57" t="s">
        <v>473</v>
      </c>
      <c r="D61" s="29" t="s">
        <v>150</v>
      </c>
      <c r="E61" s="29"/>
      <c r="F61" s="29">
        <v>296</v>
      </c>
      <c r="G61" s="29"/>
      <c r="H61" s="29"/>
      <c r="I61" s="29"/>
      <c r="J61" s="29"/>
      <c r="K61" s="32">
        <f>IFERROR(LARGE(E61:J61,1),0)+IF($D$5&gt;=2,IFERROR(LARGE(E61:J61,2),0),0)+IF($D$5&gt;=3,IFERROR(LARGE(E61:J61,3),0),0)+IF($D$5&gt;=4,IFERROR(LARGE(E61:J61,4),0),0)+IF($D$5&gt;=5,IFERROR(LARGE(E61:J61,5),0),0)+IF($D$5&gt;=6,IFERROR(LARGE(E61:J61,6),0),0)</f>
        <v>296</v>
      </c>
      <c r="L61" s="32" t="s">
        <v>928</v>
      </c>
      <c r="M61" s="32"/>
      <c r="N61" s="32">
        <f>K61-(ROW(K61)-ROW(K$6))/10000</f>
        <v>295.99450000000002</v>
      </c>
      <c r="O61" s="32">
        <f>COUNT(E61:J61)</f>
        <v>1</v>
      </c>
      <c r="P61" s="32">
        <f ca="1">IF(AND(O61=1,OFFSET(D61,0,P$3)&gt;0),"Y",0)</f>
        <v>0</v>
      </c>
      <c r="Q61" s="33" t="s">
        <v>20</v>
      </c>
      <c r="R61" s="34">
        <f>1-(Q61=Q60)</f>
        <v>0</v>
      </c>
      <c r="S61" s="34">
        <f>N61+T61/1000+U61/10000+V61/100000+W61/1000000+X61/10000000+Y61/100000000</f>
        <v>296.29050000000001</v>
      </c>
      <c r="T61" s="29">
        <v>296</v>
      </c>
      <c r="U61" s="29"/>
      <c r="V61" s="29"/>
      <c r="W61" s="29"/>
      <c r="X61" s="29"/>
      <c r="Y61" s="29"/>
      <c r="AA61" s="35">
        <v>0</v>
      </c>
      <c r="AB61" s="35">
        <v>0</v>
      </c>
      <c r="AC61" s="35">
        <v>0</v>
      </c>
      <c r="AD61" s="35">
        <v>0</v>
      </c>
      <c r="AE61" s="36">
        <v>1</v>
      </c>
      <c r="AF61" s="37">
        <v>296.29050000000001</v>
      </c>
      <c r="AG61" s="38">
        <v>296</v>
      </c>
      <c r="AH61" s="32">
        <v>592</v>
      </c>
      <c r="AI61" s="38"/>
      <c r="AJ61" s="38"/>
      <c r="AK61" s="38"/>
      <c r="AL61" s="48"/>
      <c r="AN61" s="1"/>
    </row>
    <row r="62" spans="1:40" s="26" customFormat="1" ht="15" x14ac:dyDescent="0.25">
      <c r="A62" s="1">
        <v>24</v>
      </c>
      <c r="B62" s="1">
        <v>24</v>
      </c>
      <c r="C62" s="57" t="s">
        <v>36</v>
      </c>
      <c r="D62" s="29" t="s">
        <v>29</v>
      </c>
      <c r="E62" s="29"/>
      <c r="F62" s="29"/>
      <c r="G62" s="29"/>
      <c r="H62" s="29">
        <v>296</v>
      </c>
      <c r="I62" s="29"/>
      <c r="J62" s="29"/>
      <c r="K62" s="32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296</v>
      </c>
      <c r="L62" s="32" t="s">
        <v>928</v>
      </c>
      <c r="M62" s="32"/>
      <c r="N62" s="32">
        <f>K62-(ROW(K62)-ROW(K$6))/10000</f>
        <v>295.99439999999998</v>
      </c>
      <c r="O62" s="32">
        <f>COUNT(E62:J62)</f>
        <v>1</v>
      </c>
      <c r="P62" s="32" t="str">
        <f ca="1">IF(AND(O62=1,OFFSET(D62,0,P$3)&gt;0),"Y",0)</f>
        <v>Y</v>
      </c>
      <c r="Q62" s="33" t="s">
        <v>20</v>
      </c>
      <c r="R62" s="34">
        <f>1-(Q62=Q61)</f>
        <v>0</v>
      </c>
      <c r="S62" s="34">
        <f>N62+T62/1000+U62/10000+V62/100000+W62/1000000+X62/10000000+Y62/100000000</f>
        <v>296.29039999999998</v>
      </c>
      <c r="T62" s="29">
        <v>296</v>
      </c>
      <c r="U62" s="29"/>
      <c r="V62" s="29"/>
      <c r="W62" s="29"/>
      <c r="X62" s="29"/>
      <c r="Y62" s="29"/>
      <c r="AA62" s="35">
        <v>0</v>
      </c>
      <c r="AB62" s="35">
        <v>0</v>
      </c>
      <c r="AC62" s="35">
        <v>0</v>
      </c>
      <c r="AD62" s="35">
        <v>0</v>
      </c>
      <c r="AE62" s="36">
        <v>1</v>
      </c>
      <c r="AF62" s="37">
        <v>296.29039999999998</v>
      </c>
      <c r="AG62" s="38">
        <v>296</v>
      </c>
      <c r="AH62" s="32">
        <v>592</v>
      </c>
      <c r="AI62" s="38"/>
      <c r="AJ62" s="38"/>
      <c r="AK62" s="38"/>
      <c r="AL62" s="48"/>
      <c r="AN62" s="1"/>
    </row>
    <row r="63" spans="1:40" s="26" customFormat="1" ht="15" x14ac:dyDescent="0.25">
      <c r="A63" s="1">
        <v>25</v>
      </c>
      <c r="B63" s="1">
        <v>25</v>
      </c>
      <c r="C63" s="57" t="s">
        <v>474</v>
      </c>
      <c r="D63" s="29" t="s">
        <v>242</v>
      </c>
      <c r="E63" s="29">
        <v>294</v>
      </c>
      <c r="F63" s="29"/>
      <c r="G63" s="29"/>
      <c r="H63" s="29"/>
      <c r="I63" s="29"/>
      <c r="J63" s="29"/>
      <c r="K63" s="32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294</v>
      </c>
      <c r="L63" s="32" t="s">
        <v>928</v>
      </c>
      <c r="M63" s="32"/>
      <c r="N63" s="32">
        <f>K63-(ROW(K63)-ROW(K$6))/10000</f>
        <v>293.99430000000001</v>
      </c>
      <c r="O63" s="32">
        <f>COUNT(E63:J63)</f>
        <v>1</v>
      </c>
      <c r="P63" s="32">
        <f ca="1">IF(AND(O63=1,OFFSET(D63,0,P$3)&gt;0),"Y",0)</f>
        <v>0</v>
      </c>
      <c r="Q63" s="33" t="s">
        <v>20</v>
      </c>
      <c r="R63" s="34">
        <f>1-(Q63=Q62)</f>
        <v>0</v>
      </c>
      <c r="S63" s="34">
        <f>N63+T63/1000+U63/10000+V63/100000+W63/1000000+X63/10000000+Y63/100000000</f>
        <v>294.28829999999999</v>
      </c>
      <c r="T63" s="29">
        <v>294</v>
      </c>
      <c r="U63" s="29"/>
      <c r="V63" s="29"/>
      <c r="W63" s="29"/>
      <c r="X63" s="29"/>
      <c r="Y63" s="29"/>
      <c r="AA63" s="35">
        <v>0</v>
      </c>
      <c r="AB63" s="35">
        <v>0</v>
      </c>
      <c r="AC63" s="35">
        <v>0</v>
      </c>
      <c r="AD63" s="35">
        <v>0</v>
      </c>
      <c r="AE63" s="36">
        <v>1</v>
      </c>
      <c r="AF63" s="37">
        <v>294.28829999999999</v>
      </c>
      <c r="AG63" s="38">
        <v>294</v>
      </c>
      <c r="AH63" s="32">
        <v>588</v>
      </c>
      <c r="AI63" s="38"/>
      <c r="AJ63" s="38"/>
      <c r="AK63" s="38"/>
      <c r="AL63" s="48"/>
      <c r="AN63" s="1"/>
    </row>
    <row r="64" spans="1:40" s="26" customFormat="1" ht="15" x14ac:dyDescent="0.25">
      <c r="A64" s="1">
        <v>26</v>
      </c>
      <c r="B64" s="1">
        <v>26</v>
      </c>
      <c r="C64" s="57" t="s">
        <v>475</v>
      </c>
      <c r="D64" s="29" t="s">
        <v>40</v>
      </c>
      <c r="E64" s="29"/>
      <c r="F64" s="29"/>
      <c r="G64" s="29">
        <v>287</v>
      </c>
      <c r="H64" s="29"/>
      <c r="I64" s="29"/>
      <c r="J64" s="29"/>
      <c r="K64" s="32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287</v>
      </c>
      <c r="L64" s="32" t="s">
        <v>928</v>
      </c>
      <c r="M64" s="32"/>
      <c r="N64" s="32">
        <f>K64-(ROW(K64)-ROW(K$6))/10000</f>
        <v>286.99419999999998</v>
      </c>
      <c r="O64" s="32">
        <f>COUNT(E64:J64)</f>
        <v>1</v>
      </c>
      <c r="P64" s="32">
        <f ca="1">IF(AND(O64=1,OFFSET(D64,0,P$3)&gt;0),"Y",0)</f>
        <v>0</v>
      </c>
      <c r="Q64" s="33" t="s">
        <v>20</v>
      </c>
      <c r="R64" s="34">
        <f>1-(Q64=Q63)</f>
        <v>0</v>
      </c>
      <c r="S64" s="34">
        <f>N64+T64/1000+U64/10000+V64/100000+W64/1000000+X64/10000000+Y64/100000000</f>
        <v>287.28119999999996</v>
      </c>
      <c r="T64" s="29">
        <v>287</v>
      </c>
      <c r="U64" s="29"/>
      <c r="V64" s="29"/>
      <c r="W64" s="29"/>
      <c r="X64" s="29"/>
      <c r="Y64" s="29"/>
      <c r="AA64" s="35">
        <v>0</v>
      </c>
      <c r="AB64" s="35">
        <v>0</v>
      </c>
      <c r="AC64" s="35">
        <v>0</v>
      </c>
      <c r="AD64" s="35">
        <v>0</v>
      </c>
      <c r="AE64" s="36">
        <v>1</v>
      </c>
      <c r="AF64" s="37">
        <v>287.28119999999996</v>
      </c>
      <c r="AG64" s="38">
        <v>287</v>
      </c>
      <c r="AH64" s="32">
        <v>574</v>
      </c>
      <c r="AI64" s="38"/>
      <c r="AJ64" s="38"/>
      <c r="AK64" s="38"/>
      <c r="AL64" s="48"/>
      <c r="AN64" s="1"/>
    </row>
    <row r="65" spans="1:40" s="26" customFormat="1" ht="15" x14ac:dyDescent="0.25">
      <c r="A65" s="1">
        <v>27</v>
      </c>
      <c r="B65" s="1">
        <v>27</v>
      </c>
      <c r="C65" s="57" t="s">
        <v>476</v>
      </c>
      <c r="D65" s="29" t="s">
        <v>76</v>
      </c>
      <c r="E65" s="29">
        <v>279</v>
      </c>
      <c r="F65" s="29"/>
      <c r="G65" s="29"/>
      <c r="H65" s="29"/>
      <c r="I65" s="29"/>
      <c r="J65" s="29"/>
      <c r="K65" s="32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279</v>
      </c>
      <c r="L65" s="32" t="s">
        <v>928</v>
      </c>
      <c r="M65" s="32"/>
      <c r="N65" s="32">
        <f>K65-(ROW(K65)-ROW(K$6))/10000</f>
        <v>278.9941</v>
      </c>
      <c r="O65" s="32">
        <f>COUNT(E65:J65)</f>
        <v>1</v>
      </c>
      <c r="P65" s="32">
        <f ca="1">IF(AND(O65=1,OFFSET(D65,0,P$3)&gt;0),"Y",0)</f>
        <v>0</v>
      </c>
      <c r="Q65" s="33" t="s">
        <v>20</v>
      </c>
      <c r="R65" s="34">
        <f>1-(Q65=Q64)</f>
        <v>0</v>
      </c>
      <c r="S65" s="34">
        <f>N65+T65/1000+U65/10000+V65/100000+W65/1000000+X65/10000000+Y65/100000000</f>
        <v>279.2731</v>
      </c>
      <c r="T65" s="29">
        <v>279</v>
      </c>
      <c r="U65" s="29"/>
      <c r="V65" s="29"/>
      <c r="W65" s="29"/>
      <c r="X65" s="29"/>
      <c r="Y65" s="29"/>
      <c r="AA65" s="35">
        <v>0</v>
      </c>
      <c r="AB65" s="35">
        <v>0</v>
      </c>
      <c r="AC65" s="35">
        <v>0</v>
      </c>
      <c r="AD65" s="35">
        <v>0</v>
      </c>
      <c r="AE65" s="36">
        <v>1</v>
      </c>
      <c r="AF65" s="37">
        <v>279.2731</v>
      </c>
      <c r="AG65" s="38">
        <v>279</v>
      </c>
      <c r="AH65" s="32">
        <v>558</v>
      </c>
      <c r="AI65" s="38"/>
      <c r="AJ65" s="38"/>
      <c r="AK65" s="38"/>
      <c r="AL65" s="48"/>
      <c r="AN65" s="1"/>
    </row>
    <row r="66" spans="1:40" s="26" customFormat="1" ht="15" x14ac:dyDescent="0.25">
      <c r="A66" s="1">
        <v>28</v>
      </c>
      <c r="B66" s="1">
        <v>28</v>
      </c>
      <c r="C66" s="57" t="s">
        <v>74</v>
      </c>
      <c r="D66" s="29" t="s">
        <v>76</v>
      </c>
      <c r="E66" s="29"/>
      <c r="F66" s="29"/>
      <c r="G66" s="29"/>
      <c r="H66" s="29">
        <v>277</v>
      </c>
      <c r="I66" s="29"/>
      <c r="J66" s="29"/>
      <c r="K66" s="32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277</v>
      </c>
      <c r="L66" s="32" t="s">
        <v>928</v>
      </c>
      <c r="M66" s="32"/>
      <c r="N66" s="32">
        <f>K66-(ROW(K66)-ROW(K$6))/10000</f>
        <v>276.99400000000003</v>
      </c>
      <c r="O66" s="32">
        <f>COUNT(E66:J66)</f>
        <v>1</v>
      </c>
      <c r="P66" s="32" t="str">
        <f ca="1">IF(AND(O66=1,OFFSET(D66,0,P$3)&gt;0),"Y",0)</f>
        <v>Y</v>
      </c>
      <c r="Q66" s="33" t="s">
        <v>20</v>
      </c>
      <c r="R66" s="34">
        <f>1-(Q66=Q65)</f>
        <v>0</v>
      </c>
      <c r="S66" s="34">
        <f>N66+T66/1000+U66/10000+V66/100000+W66/1000000+X66/10000000+Y66/100000000</f>
        <v>277.27100000000002</v>
      </c>
      <c r="T66" s="29">
        <v>277</v>
      </c>
      <c r="U66" s="29"/>
      <c r="V66" s="29"/>
      <c r="W66" s="29"/>
      <c r="X66" s="29"/>
      <c r="Y66" s="29"/>
      <c r="AA66" s="35">
        <v>0</v>
      </c>
      <c r="AB66" s="35">
        <v>0</v>
      </c>
      <c r="AC66" s="35">
        <v>0</v>
      </c>
      <c r="AD66" s="35">
        <v>0</v>
      </c>
      <c r="AE66" s="36">
        <v>1</v>
      </c>
      <c r="AF66" s="37">
        <v>277.27100000000002</v>
      </c>
      <c r="AG66" s="38">
        <v>277</v>
      </c>
      <c r="AH66" s="32">
        <v>554</v>
      </c>
      <c r="AI66" s="38"/>
      <c r="AJ66" s="38"/>
      <c r="AK66" s="38"/>
      <c r="AL66" s="48"/>
      <c r="AN66" s="1"/>
    </row>
    <row r="67" spans="1:40" s="26" customFormat="1" ht="15" x14ac:dyDescent="0.25">
      <c r="A67" s="1">
        <v>29</v>
      </c>
      <c r="B67" s="1">
        <v>29</v>
      </c>
      <c r="C67" s="57" t="s">
        <v>114</v>
      </c>
      <c r="D67" s="29" t="s">
        <v>96</v>
      </c>
      <c r="E67" s="29"/>
      <c r="F67" s="29"/>
      <c r="G67" s="29"/>
      <c r="H67" s="29">
        <v>262</v>
      </c>
      <c r="I67" s="29"/>
      <c r="J67" s="29"/>
      <c r="K67" s="32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262</v>
      </c>
      <c r="L67" s="32" t="s">
        <v>928</v>
      </c>
      <c r="M67" s="32"/>
      <c r="N67" s="32">
        <f>K67-(ROW(K67)-ROW(K$6))/10000</f>
        <v>261.9939</v>
      </c>
      <c r="O67" s="32">
        <f>COUNT(E67:J67)</f>
        <v>1</v>
      </c>
      <c r="P67" s="32" t="str">
        <f ca="1">IF(AND(O67=1,OFFSET(D67,0,P$3)&gt;0),"Y",0)</f>
        <v>Y</v>
      </c>
      <c r="Q67" s="33" t="s">
        <v>20</v>
      </c>
      <c r="R67" s="34">
        <f>1-(Q67=Q66)</f>
        <v>0</v>
      </c>
      <c r="S67" s="34">
        <f>N67+T67/1000+U67/10000+V67/100000+W67/1000000+X67/10000000+Y67/100000000</f>
        <v>262.2559</v>
      </c>
      <c r="T67" s="29">
        <v>262</v>
      </c>
      <c r="U67" s="29"/>
      <c r="V67" s="29"/>
      <c r="W67" s="29"/>
      <c r="X67" s="29"/>
      <c r="Y67" s="29"/>
      <c r="AA67" s="35">
        <v>0</v>
      </c>
      <c r="AB67" s="35">
        <v>0</v>
      </c>
      <c r="AC67" s="35">
        <v>0</v>
      </c>
      <c r="AD67" s="35">
        <v>0</v>
      </c>
      <c r="AE67" s="36">
        <v>1</v>
      </c>
      <c r="AF67" s="37">
        <v>262.2559</v>
      </c>
      <c r="AG67" s="38">
        <v>262</v>
      </c>
      <c r="AH67" s="32">
        <v>524</v>
      </c>
      <c r="AI67" s="38"/>
      <c r="AJ67" s="38"/>
      <c r="AK67" s="38"/>
      <c r="AL67" s="48"/>
      <c r="AN67" s="1"/>
    </row>
    <row r="68" spans="1:40" s="26" customFormat="1" ht="15" x14ac:dyDescent="0.25">
      <c r="A68" s="1">
        <v>30</v>
      </c>
      <c r="B68" s="1">
        <v>30</v>
      </c>
      <c r="C68" s="57" t="s">
        <v>477</v>
      </c>
      <c r="D68" s="29" t="s">
        <v>68</v>
      </c>
      <c r="E68" s="29"/>
      <c r="F68" s="29"/>
      <c r="G68" s="29">
        <v>260</v>
      </c>
      <c r="H68" s="29"/>
      <c r="I68" s="29"/>
      <c r="J68" s="29"/>
      <c r="K68" s="32">
        <f>IFERROR(LARGE(E68:J68,1),0)+IF($D$5&gt;=2,IFERROR(LARGE(E68:J68,2),0),0)+IF($D$5&gt;=3,IFERROR(LARGE(E68:J68,3),0),0)+IF($D$5&gt;=4,IFERROR(LARGE(E68:J68,4),0),0)+IF($D$5&gt;=5,IFERROR(LARGE(E68:J68,5),0),0)+IF($D$5&gt;=6,IFERROR(LARGE(E68:J68,6),0),0)</f>
        <v>260</v>
      </c>
      <c r="L68" s="32" t="s">
        <v>928</v>
      </c>
      <c r="M68" s="32"/>
      <c r="N68" s="32">
        <f>K68-(ROW(K68)-ROW(K$6))/10000</f>
        <v>259.99380000000002</v>
      </c>
      <c r="O68" s="32">
        <f>COUNT(E68:J68)</f>
        <v>1</v>
      </c>
      <c r="P68" s="32">
        <f ca="1">IF(AND(O68=1,OFFSET(D68,0,P$3)&gt;0),"Y",0)</f>
        <v>0</v>
      </c>
      <c r="Q68" s="33" t="s">
        <v>20</v>
      </c>
      <c r="R68" s="34">
        <f>1-(Q68=Q67)</f>
        <v>0</v>
      </c>
      <c r="S68" s="34">
        <f>N68+T68/1000+U68/10000+V68/100000+W68/1000000+X68/10000000+Y68/100000000</f>
        <v>260.25380000000001</v>
      </c>
      <c r="T68" s="29">
        <v>260</v>
      </c>
      <c r="U68" s="29"/>
      <c r="V68" s="29"/>
      <c r="W68" s="29"/>
      <c r="X68" s="29"/>
      <c r="Y68" s="29"/>
      <c r="AA68" s="35">
        <v>0</v>
      </c>
      <c r="AB68" s="35">
        <v>0</v>
      </c>
      <c r="AC68" s="35">
        <v>0</v>
      </c>
      <c r="AD68" s="35">
        <v>0</v>
      </c>
      <c r="AE68" s="36">
        <v>1</v>
      </c>
      <c r="AF68" s="37">
        <v>260.25380000000001</v>
      </c>
      <c r="AG68" s="38">
        <v>260</v>
      </c>
      <c r="AH68" s="32">
        <v>520</v>
      </c>
      <c r="AI68" s="38"/>
      <c r="AJ68" s="38"/>
      <c r="AK68" s="38"/>
      <c r="AL68" s="48"/>
      <c r="AN68" s="1"/>
    </row>
    <row r="69" spans="1:40" s="26" customFormat="1" ht="15" x14ac:dyDescent="0.25">
      <c r="A69" s="1">
        <v>31</v>
      </c>
      <c r="B69" s="1">
        <v>31</v>
      </c>
      <c r="C69" s="57" t="s">
        <v>478</v>
      </c>
      <c r="D69" s="29" t="s">
        <v>76</v>
      </c>
      <c r="E69" s="29"/>
      <c r="F69" s="29">
        <v>255</v>
      </c>
      <c r="G69" s="29"/>
      <c r="H69" s="29"/>
      <c r="I69" s="29"/>
      <c r="J69" s="29"/>
      <c r="K69" s="32">
        <f>IFERROR(LARGE(E69:J69,1),0)+IF($D$5&gt;=2,IFERROR(LARGE(E69:J69,2),0),0)+IF($D$5&gt;=3,IFERROR(LARGE(E69:J69,3),0),0)+IF($D$5&gt;=4,IFERROR(LARGE(E69:J69,4),0),0)+IF($D$5&gt;=5,IFERROR(LARGE(E69:J69,5),0),0)+IF($D$5&gt;=6,IFERROR(LARGE(E69:J69,6),0),0)</f>
        <v>255</v>
      </c>
      <c r="L69" s="32" t="s">
        <v>928</v>
      </c>
      <c r="M69" s="32"/>
      <c r="N69" s="32">
        <f>K69-(ROW(K69)-ROW(K$6))/10000</f>
        <v>254.99369999999999</v>
      </c>
      <c r="O69" s="32">
        <f>COUNT(E69:J69)</f>
        <v>1</v>
      </c>
      <c r="P69" s="32">
        <f ca="1">IF(AND(O69=1,OFFSET(D69,0,P$3)&gt;0),"Y",0)</f>
        <v>0</v>
      </c>
      <c r="Q69" s="33" t="s">
        <v>20</v>
      </c>
      <c r="R69" s="34">
        <f>1-(Q69=Q68)</f>
        <v>0</v>
      </c>
      <c r="S69" s="34">
        <f>N69+T69/1000+U69/10000+V69/100000+W69/1000000+X69/10000000+Y69/100000000</f>
        <v>255.24869999999999</v>
      </c>
      <c r="T69" s="29">
        <v>255</v>
      </c>
      <c r="U69" s="29"/>
      <c r="V69" s="29"/>
      <c r="W69" s="29"/>
      <c r="X69" s="29"/>
      <c r="Y69" s="29"/>
      <c r="AA69" s="35">
        <v>0</v>
      </c>
      <c r="AB69" s="35">
        <v>0</v>
      </c>
      <c r="AC69" s="35">
        <v>0</v>
      </c>
      <c r="AD69" s="35">
        <v>0</v>
      </c>
      <c r="AE69" s="36">
        <v>1</v>
      </c>
      <c r="AF69" s="37">
        <v>255.24869999999999</v>
      </c>
      <c r="AG69" s="38">
        <v>255</v>
      </c>
      <c r="AH69" s="32">
        <v>510</v>
      </c>
      <c r="AI69" s="38"/>
      <c r="AJ69" s="38"/>
      <c r="AK69" s="38"/>
      <c r="AL69" s="48"/>
      <c r="AN69" s="1"/>
    </row>
    <row r="70" spans="1:40" s="26" customFormat="1" ht="15" x14ac:dyDescent="0.25">
      <c r="A70" s="1">
        <v>32</v>
      </c>
      <c r="B70" s="1">
        <v>32</v>
      </c>
      <c r="C70" s="57" t="s">
        <v>479</v>
      </c>
      <c r="D70" s="29" t="s">
        <v>52</v>
      </c>
      <c r="E70" s="29"/>
      <c r="F70" s="29"/>
      <c r="G70" s="29">
        <v>255</v>
      </c>
      <c r="H70" s="29"/>
      <c r="I70" s="29"/>
      <c r="J70" s="29"/>
      <c r="K70" s="32">
        <f>IFERROR(LARGE(E70:J70,1),0)+IF($D$5&gt;=2,IFERROR(LARGE(E70:J70,2),0),0)+IF($D$5&gt;=3,IFERROR(LARGE(E70:J70,3),0),0)+IF($D$5&gt;=4,IFERROR(LARGE(E70:J70,4),0),0)+IF($D$5&gt;=5,IFERROR(LARGE(E70:J70,5),0),0)+IF($D$5&gt;=6,IFERROR(LARGE(E70:J70,6),0),0)</f>
        <v>255</v>
      </c>
      <c r="L70" s="32" t="s">
        <v>928</v>
      </c>
      <c r="M70" s="32"/>
      <c r="N70" s="32">
        <f>K70-(ROW(K70)-ROW(K$6))/10000</f>
        <v>254.99359999999999</v>
      </c>
      <c r="O70" s="32">
        <f>COUNT(E70:J70)</f>
        <v>1</v>
      </c>
      <c r="P70" s="32">
        <f ca="1">IF(AND(O70=1,OFFSET(D70,0,P$3)&gt;0),"Y",0)</f>
        <v>0</v>
      </c>
      <c r="Q70" s="33" t="s">
        <v>20</v>
      </c>
      <c r="R70" s="34">
        <f>1-(Q70=Q69)</f>
        <v>0</v>
      </c>
      <c r="S70" s="34">
        <f>N70+T70/1000+U70/10000+V70/100000+W70/1000000+X70/10000000+Y70/100000000</f>
        <v>255.24859999999998</v>
      </c>
      <c r="T70" s="29">
        <v>255</v>
      </c>
      <c r="U70" s="29"/>
      <c r="V70" s="29"/>
      <c r="W70" s="29"/>
      <c r="X70" s="29"/>
      <c r="Y70" s="29"/>
      <c r="AA70" s="35">
        <v>0</v>
      </c>
      <c r="AB70" s="35">
        <v>0</v>
      </c>
      <c r="AC70" s="35">
        <v>0</v>
      </c>
      <c r="AD70" s="35">
        <v>0</v>
      </c>
      <c r="AE70" s="36">
        <v>1</v>
      </c>
      <c r="AF70" s="37">
        <v>255.24859999999998</v>
      </c>
      <c r="AG70" s="38">
        <v>255</v>
      </c>
      <c r="AH70" s="32">
        <v>510</v>
      </c>
      <c r="AI70" s="38"/>
      <c r="AJ70" s="38"/>
      <c r="AK70" s="38"/>
      <c r="AL70" s="48"/>
      <c r="AN70" s="1"/>
    </row>
    <row r="71" spans="1:40" s="26" customFormat="1" ht="15" x14ac:dyDescent="0.25">
      <c r="A71" s="1">
        <v>33</v>
      </c>
      <c r="B71" s="1">
        <v>33</v>
      </c>
      <c r="C71" s="57" t="s">
        <v>480</v>
      </c>
      <c r="D71" s="29" t="s">
        <v>29</v>
      </c>
      <c r="E71" s="29"/>
      <c r="F71" s="29"/>
      <c r="G71" s="29">
        <v>231</v>
      </c>
      <c r="H71" s="29"/>
      <c r="I71" s="29"/>
      <c r="J71" s="29"/>
      <c r="K71" s="32">
        <f>IFERROR(LARGE(E71:J71,1),0)+IF($D$5&gt;=2,IFERROR(LARGE(E71:J71,2),0),0)+IF($D$5&gt;=3,IFERROR(LARGE(E71:J71,3),0),0)+IF($D$5&gt;=4,IFERROR(LARGE(E71:J71,4),0),0)+IF($D$5&gt;=5,IFERROR(LARGE(E71:J71,5),0),0)+IF($D$5&gt;=6,IFERROR(LARGE(E71:J71,6),0),0)</f>
        <v>231</v>
      </c>
      <c r="L71" s="32" t="s">
        <v>928</v>
      </c>
      <c r="M71" s="32"/>
      <c r="N71" s="32">
        <f>K71-(ROW(K71)-ROW(K$6))/10000</f>
        <v>230.99350000000001</v>
      </c>
      <c r="O71" s="32">
        <f>COUNT(E71:J71)</f>
        <v>1</v>
      </c>
      <c r="P71" s="32">
        <f ca="1">IF(AND(O71=1,OFFSET(D71,0,P$3)&gt;0),"Y",0)</f>
        <v>0</v>
      </c>
      <c r="Q71" s="33" t="s">
        <v>20</v>
      </c>
      <c r="R71" s="34">
        <f>1-(Q71=Q70)</f>
        <v>0</v>
      </c>
      <c r="S71" s="34">
        <f>N71+T71/1000+U71/10000+V71/100000+W71/1000000+X71/10000000+Y71/100000000</f>
        <v>231.22450000000001</v>
      </c>
      <c r="T71" s="29">
        <v>231</v>
      </c>
      <c r="U71" s="29"/>
      <c r="V71" s="29"/>
      <c r="W71" s="29"/>
      <c r="X71" s="29"/>
      <c r="Y71" s="29"/>
      <c r="AA71" s="35">
        <v>0</v>
      </c>
      <c r="AB71" s="35">
        <v>0</v>
      </c>
      <c r="AC71" s="35">
        <v>0</v>
      </c>
      <c r="AD71" s="35">
        <v>0</v>
      </c>
      <c r="AE71" s="36">
        <v>1</v>
      </c>
      <c r="AF71" s="37">
        <v>231.22450000000001</v>
      </c>
      <c r="AG71" s="38">
        <v>231</v>
      </c>
      <c r="AH71" s="32">
        <v>462</v>
      </c>
      <c r="AI71" s="38"/>
      <c r="AJ71" s="38"/>
      <c r="AK71" s="38"/>
      <c r="AL71" s="48"/>
      <c r="AN71" s="1"/>
    </row>
    <row r="72" spans="1:40" s="26" customFormat="1" ht="15" x14ac:dyDescent="0.25">
      <c r="A72" s="1">
        <v>34</v>
      </c>
      <c r="B72" s="1">
        <v>34</v>
      </c>
      <c r="C72" s="57" t="s">
        <v>481</v>
      </c>
      <c r="D72" s="29" t="s">
        <v>174</v>
      </c>
      <c r="E72" s="29">
        <v>220</v>
      </c>
      <c r="F72" s="29"/>
      <c r="G72" s="29"/>
      <c r="H72" s="29"/>
      <c r="I72" s="29"/>
      <c r="J72" s="29"/>
      <c r="K72" s="32">
        <f>IFERROR(LARGE(E72:J72,1),0)+IF($D$5&gt;=2,IFERROR(LARGE(E72:J72,2),0),0)+IF($D$5&gt;=3,IFERROR(LARGE(E72:J72,3),0),0)+IF($D$5&gt;=4,IFERROR(LARGE(E72:J72,4),0),0)+IF($D$5&gt;=5,IFERROR(LARGE(E72:J72,5),0),0)+IF($D$5&gt;=6,IFERROR(LARGE(E72:J72,6),0),0)</f>
        <v>220</v>
      </c>
      <c r="L72" s="32" t="s">
        <v>928</v>
      </c>
      <c r="M72" s="32"/>
      <c r="N72" s="32">
        <f>K72-(ROW(K72)-ROW(K$6))/10000</f>
        <v>219.99340000000001</v>
      </c>
      <c r="O72" s="32">
        <f>COUNT(E72:J72)</f>
        <v>1</v>
      </c>
      <c r="P72" s="32">
        <f ca="1">IF(AND(O72=1,OFFSET(D72,0,P$3)&gt;0),"Y",0)</f>
        <v>0</v>
      </c>
      <c r="Q72" s="33" t="s">
        <v>20</v>
      </c>
      <c r="R72" s="34">
        <f>1-(Q72=Q71)</f>
        <v>0</v>
      </c>
      <c r="S72" s="34">
        <f>N72+T72/1000+U72/10000+V72/100000+W72/1000000+X72/10000000+Y72/100000000</f>
        <v>220.21340000000001</v>
      </c>
      <c r="T72" s="29">
        <v>220</v>
      </c>
      <c r="U72" s="29"/>
      <c r="V72" s="29"/>
      <c r="W72" s="29"/>
      <c r="X72" s="29"/>
      <c r="Y72" s="29"/>
      <c r="AA72" s="35">
        <v>0</v>
      </c>
      <c r="AB72" s="35">
        <v>0</v>
      </c>
      <c r="AC72" s="35">
        <v>0</v>
      </c>
      <c r="AD72" s="35">
        <v>0</v>
      </c>
      <c r="AE72" s="36">
        <v>1</v>
      </c>
      <c r="AF72" s="37">
        <v>220.21340000000001</v>
      </c>
      <c r="AG72" s="38">
        <v>220</v>
      </c>
      <c r="AH72" s="32">
        <v>440</v>
      </c>
      <c r="AI72" s="38"/>
      <c r="AJ72" s="38"/>
      <c r="AK72" s="38"/>
      <c r="AL72" s="48"/>
      <c r="AN72" s="1"/>
    </row>
    <row r="73" spans="1:40" s="26" customFormat="1" ht="15" x14ac:dyDescent="0.25">
      <c r="A73" s="1">
        <v>35</v>
      </c>
      <c r="B73" s="1">
        <v>35</v>
      </c>
      <c r="C73" s="57" t="s">
        <v>482</v>
      </c>
      <c r="D73" s="29" t="s">
        <v>40</v>
      </c>
      <c r="E73" s="29"/>
      <c r="F73" s="29"/>
      <c r="G73" s="29">
        <v>207</v>
      </c>
      <c r="H73" s="29"/>
      <c r="I73" s="29"/>
      <c r="J73" s="29"/>
      <c r="K73" s="32">
        <f>IFERROR(LARGE(E73:J73,1),0)+IF($D$5&gt;=2,IFERROR(LARGE(E73:J73,2),0),0)+IF($D$5&gt;=3,IFERROR(LARGE(E73:J73,3),0),0)+IF($D$5&gt;=4,IFERROR(LARGE(E73:J73,4),0),0)+IF($D$5&gt;=5,IFERROR(LARGE(E73:J73,5),0),0)+IF($D$5&gt;=6,IFERROR(LARGE(E73:J73,6),0),0)</f>
        <v>207</v>
      </c>
      <c r="L73" s="32" t="s">
        <v>928</v>
      </c>
      <c r="M73" s="32"/>
      <c r="N73" s="32">
        <f>K73-(ROW(K73)-ROW(K$6))/10000</f>
        <v>206.9933</v>
      </c>
      <c r="O73" s="32">
        <f>COUNT(E73:J73)</f>
        <v>1</v>
      </c>
      <c r="P73" s="32">
        <f ca="1">IF(AND(O73=1,OFFSET(D73,0,P$3)&gt;0),"Y",0)</f>
        <v>0</v>
      </c>
      <c r="Q73" s="33" t="s">
        <v>20</v>
      </c>
      <c r="R73" s="34">
        <f>1-(Q73=Q72)</f>
        <v>0</v>
      </c>
      <c r="S73" s="34">
        <f>N73+T73/1000+U73/10000+V73/100000+W73/1000000+X73/10000000+Y73/100000000</f>
        <v>207.2003</v>
      </c>
      <c r="T73" s="29">
        <v>207</v>
      </c>
      <c r="U73" s="29"/>
      <c r="V73" s="29"/>
      <c r="W73" s="29"/>
      <c r="X73" s="29"/>
      <c r="Y73" s="29"/>
      <c r="AA73" s="35">
        <v>0</v>
      </c>
      <c r="AB73" s="35">
        <v>0</v>
      </c>
      <c r="AC73" s="35">
        <v>0</v>
      </c>
      <c r="AD73" s="35">
        <v>0</v>
      </c>
      <c r="AE73" s="36">
        <v>1</v>
      </c>
      <c r="AF73" s="37">
        <v>207.2003</v>
      </c>
      <c r="AG73" s="38">
        <v>207</v>
      </c>
      <c r="AH73" s="32">
        <v>414</v>
      </c>
      <c r="AI73" s="38"/>
      <c r="AJ73" s="38"/>
      <c r="AK73" s="38"/>
      <c r="AL73" s="48"/>
      <c r="AN73" s="1"/>
    </row>
    <row r="74" spans="1:40" s="26" customFormat="1" ht="15" x14ac:dyDescent="0.25">
      <c r="A74" s="1">
        <v>36</v>
      </c>
      <c r="B74" s="1" t="s">
        <v>56</v>
      </c>
      <c r="C74" s="57" t="s">
        <v>483</v>
      </c>
      <c r="D74" s="29" t="s">
        <v>360</v>
      </c>
      <c r="E74" s="29">
        <v>175</v>
      </c>
      <c r="F74" s="29"/>
      <c r="G74" s="29"/>
      <c r="H74" s="29"/>
      <c r="I74" s="29"/>
      <c r="J74" s="29"/>
      <c r="K74" s="32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175</v>
      </c>
      <c r="L74" s="32" t="s">
        <v>927</v>
      </c>
      <c r="M74" s="32"/>
      <c r="N74" s="32">
        <f>K74-(ROW(K74)-ROW(K$6))/10000</f>
        <v>174.9932</v>
      </c>
      <c r="O74" s="32">
        <f>COUNT(E74:J74)</f>
        <v>1</v>
      </c>
      <c r="P74" s="32">
        <f ca="1">IF(AND(O74=1,OFFSET(D74,0,P$3)&gt;0),"Y",0)</f>
        <v>0</v>
      </c>
      <c r="Q74" s="33" t="s">
        <v>20</v>
      </c>
      <c r="R74" s="34">
        <f>1-(Q74=Q73)</f>
        <v>0</v>
      </c>
      <c r="S74" s="34">
        <f>N74+T74/1000+U74/10000+V74/100000+W74/1000000+X74/10000000+Y74/100000000</f>
        <v>175.16820000000001</v>
      </c>
      <c r="T74" s="29">
        <v>175</v>
      </c>
      <c r="U74" s="29"/>
      <c r="V74" s="29"/>
      <c r="W74" s="29"/>
      <c r="X74" s="29"/>
      <c r="Y74" s="29"/>
      <c r="AA74" s="35">
        <v>0</v>
      </c>
      <c r="AB74" s="35">
        <v>0</v>
      </c>
      <c r="AC74" s="35">
        <v>0</v>
      </c>
      <c r="AD74" s="35">
        <v>0</v>
      </c>
      <c r="AE74" s="36">
        <v>1</v>
      </c>
      <c r="AF74" s="37">
        <v>175.16820000000001</v>
      </c>
      <c r="AG74" s="38">
        <v>175</v>
      </c>
      <c r="AH74" s="32">
        <v>0</v>
      </c>
      <c r="AI74" s="38"/>
      <c r="AJ74" s="38"/>
      <c r="AK74" s="38"/>
      <c r="AL74" s="48"/>
      <c r="AN74" s="1"/>
    </row>
    <row r="75" spans="1:40" s="26" customFormat="1" ht="15" x14ac:dyDescent="0.25">
      <c r="A75" s="1">
        <v>37</v>
      </c>
      <c r="B75" s="1">
        <v>36</v>
      </c>
      <c r="C75" s="57" t="s">
        <v>484</v>
      </c>
      <c r="D75" s="29" t="s">
        <v>29</v>
      </c>
      <c r="E75" s="29"/>
      <c r="F75" s="29"/>
      <c r="G75" s="29">
        <v>166</v>
      </c>
      <c r="H75" s="29"/>
      <c r="I75" s="29"/>
      <c r="J75" s="29"/>
      <c r="K75" s="32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166</v>
      </c>
      <c r="L75" s="32" t="s">
        <v>928</v>
      </c>
      <c r="M75" s="32"/>
      <c r="N75" s="32">
        <f>K75-(ROW(K75)-ROW(K$6))/10000</f>
        <v>165.9931</v>
      </c>
      <c r="O75" s="32">
        <f>COUNT(E75:J75)</f>
        <v>1</v>
      </c>
      <c r="P75" s="32">
        <f ca="1">IF(AND(O75=1,OFFSET(D75,0,P$3)&gt;0),"Y",0)</f>
        <v>0</v>
      </c>
      <c r="Q75" s="33" t="s">
        <v>20</v>
      </c>
      <c r="R75" s="34">
        <f>1-(Q75=Q74)</f>
        <v>0</v>
      </c>
      <c r="S75" s="34">
        <f>N75+T75/1000+U75/10000+V75/100000+W75/1000000+X75/10000000+Y75/100000000</f>
        <v>166.1591</v>
      </c>
      <c r="T75" s="29">
        <v>166</v>
      </c>
      <c r="U75" s="29"/>
      <c r="V75" s="29"/>
      <c r="W75" s="29"/>
      <c r="X75" s="29"/>
      <c r="Y75" s="29"/>
      <c r="AA75" s="35">
        <v>0</v>
      </c>
      <c r="AB75" s="35">
        <v>0</v>
      </c>
      <c r="AC75" s="35">
        <v>0</v>
      </c>
      <c r="AD75" s="35">
        <v>0</v>
      </c>
      <c r="AE75" s="36">
        <v>1</v>
      </c>
      <c r="AF75" s="37">
        <v>166.1591</v>
      </c>
      <c r="AG75" s="38">
        <v>166</v>
      </c>
      <c r="AH75" s="32">
        <v>332</v>
      </c>
      <c r="AI75" s="38"/>
      <c r="AJ75" s="38"/>
      <c r="AK75" s="38"/>
      <c r="AL75" s="48"/>
      <c r="AN75" s="1"/>
    </row>
    <row r="76" spans="1:40" s="26" customFormat="1" ht="3" customHeight="1" x14ac:dyDescent="0.2">
      <c r="A76" s="1"/>
      <c r="B76" s="1"/>
      <c r="C76" s="1"/>
      <c r="D76" s="29"/>
      <c r="E76" s="29"/>
      <c r="F76" s="29"/>
      <c r="G76" s="29"/>
      <c r="H76" s="29"/>
      <c r="I76" s="29"/>
      <c r="J76" s="29"/>
      <c r="K76" s="32"/>
      <c r="L76" s="27"/>
      <c r="M76" s="27"/>
      <c r="N76" s="32"/>
      <c r="O76" s="27"/>
      <c r="P76" s="27"/>
      <c r="R76" s="55"/>
      <c r="S76" s="34"/>
      <c r="T76" s="29"/>
      <c r="U76" s="29"/>
      <c r="V76" s="50"/>
      <c r="W76" s="50"/>
      <c r="X76" s="50"/>
      <c r="Y76" s="50"/>
      <c r="AE76" s="54"/>
      <c r="AF76" s="54"/>
      <c r="AI76" s="38"/>
      <c r="AJ76" s="38"/>
      <c r="AK76" s="38"/>
      <c r="AL76" s="48"/>
      <c r="AN76" s="1"/>
    </row>
    <row r="77" spans="1:40" s="26" customFormat="1" x14ac:dyDescent="0.2">
      <c r="A77" s="1"/>
      <c r="B77" s="1"/>
      <c r="C77" s="1"/>
      <c r="D77" s="29"/>
      <c r="E77" s="29"/>
      <c r="F77" s="29"/>
      <c r="G77" s="29"/>
      <c r="H77" s="29"/>
      <c r="I77" s="29"/>
      <c r="J77" s="29"/>
      <c r="K77" s="32"/>
      <c r="L77" s="27"/>
      <c r="M77" s="27"/>
      <c r="N77" s="32"/>
      <c r="O77" s="27"/>
      <c r="P77" s="27"/>
      <c r="R77" s="55"/>
      <c r="S77" s="34"/>
      <c r="T77" s="29"/>
      <c r="U77" s="29"/>
      <c r="V77" s="50"/>
      <c r="W77" s="50"/>
      <c r="X77" s="50"/>
      <c r="Y77" s="50"/>
      <c r="AE77" s="54"/>
      <c r="AF77" s="54"/>
      <c r="AI77" s="38"/>
      <c r="AJ77" s="38"/>
      <c r="AK77" s="38"/>
      <c r="AL77" s="48"/>
      <c r="AN77" s="1"/>
    </row>
    <row r="78" spans="1:40" s="26" customFormat="1" ht="15" x14ac:dyDescent="0.25">
      <c r="A78" s="1"/>
      <c r="B78" s="1"/>
      <c r="C78" s="56" t="s">
        <v>25</v>
      </c>
      <c r="D78" s="29"/>
      <c r="E78" s="29"/>
      <c r="F78" s="29"/>
      <c r="G78" s="29"/>
      <c r="H78" s="29"/>
      <c r="I78" s="29"/>
      <c r="J78" s="29"/>
      <c r="K78" s="32"/>
      <c r="L78" s="27"/>
      <c r="M78" s="27"/>
      <c r="N78" s="32"/>
      <c r="O78" s="27"/>
      <c r="P78" s="27"/>
      <c r="Q78" s="50" t="str">
        <f>C78</f>
        <v>M40</v>
      </c>
      <c r="R78" s="55"/>
      <c r="S78" s="34"/>
      <c r="T78" s="29"/>
      <c r="U78" s="29"/>
      <c r="V78" s="50"/>
      <c r="W78" s="50"/>
      <c r="X78" s="50"/>
      <c r="Y78" s="50"/>
      <c r="AE78" s="54"/>
      <c r="AF78" s="54"/>
      <c r="AI78" s="38">
        <v>893</v>
      </c>
      <c r="AJ78" s="38">
        <v>883</v>
      </c>
      <c r="AK78" s="38">
        <v>875</v>
      </c>
      <c r="AL78" s="48"/>
      <c r="AN78" s="1"/>
    </row>
    <row r="79" spans="1:40" s="26" customFormat="1" ht="15" x14ac:dyDescent="0.25">
      <c r="A79" s="1">
        <v>1</v>
      </c>
      <c r="B79" s="1">
        <v>1</v>
      </c>
      <c r="C79" s="57" t="s">
        <v>22</v>
      </c>
      <c r="D79" s="29" t="s">
        <v>24</v>
      </c>
      <c r="E79" s="29">
        <v>297</v>
      </c>
      <c r="F79" s="29">
        <v>297</v>
      </c>
      <c r="G79" s="29">
        <v>296</v>
      </c>
      <c r="H79" s="29">
        <v>299</v>
      </c>
      <c r="I79" s="29"/>
      <c r="J79" s="29"/>
      <c r="K79" s="32">
        <f>IFERROR(LARGE(E79:J79,1),0)+IF($D$5&gt;=2,IFERROR(LARGE(E79:J79,2),0),0)+IF($D$5&gt;=3,IFERROR(LARGE(E79:J79,3),0),0)+IF($D$5&gt;=4,IFERROR(LARGE(E79:J79,4),0),0)+IF($D$5&gt;=5,IFERROR(LARGE(E79:J79,5),0),0)+IF($D$5&gt;=6,IFERROR(LARGE(E79:J79,6),0),0)</f>
        <v>893</v>
      </c>
      <c r="L79" s="32" t="s">
        <v>928</v>
      </c>
      <c r="M79" s="32" t="s">
        <v>26</v>
      </c>
      <c r="N79" s="32">
        <f>K79-(ROW(K79)-ROW(K$6))/10000</f>
        <v>892.99270000000001</v>
      </c>
      <c r="O79" s="32">
        <f>COUNT(E79:J79)</f>
        <v>4</v>
      </c>
      <c r="P79" s="32">
        <f ca="1">IF(AND(O79=1,OFFSET(D79,0,P$3)&gt;0),"Y",0)</f>
        <v>0</v>
      </c>
      <c r="Q79" s="33" t="s">
        <v>25</v>
      </c>
      <c r="R79" s="34">
        <f>1-(Q79=Q78)</f>
        <v>0</v>
      </c>
      <c r="S79" s="34">
        <f>N79+T79/1000+U79/10000+V79/100000+W79/1000000+X79/10000000+Y79/100000000</f>
        <v>893.32466600000009</v>
      </c>
      <c r="T79" s="29">
        <v>299</v>
      </c>
      <c r="U79" s="29">
        <v>297</v>
      </c>
      <c r="V79" s="29">
        <v>297</v>
      </c>
      <c r="W79" s="29">
        <v>296</v>
      </c>
      <c r="X79" s="29"/>
      <c r="Y79" s="29"/>
      <c r="AA79" s="35">
        <v>0</v>
      </c>
      <c r="AB79" s="35">
        <v>0</v>
      </c>
      <c r="AC79" s="35">
        <v>0</v>
      </c>
      <c r="AD79" s="35">
        <v>0</v>
      </c>
      <c r="AE79" s="36">
        <v>4</v>
      </c>
      <c r="AF79" s="37">
        <v>893.32466600000009</v>
      </c>
      <c r="AG79" s="38">
        <v>299</v>
      </c>
      <c r="AH79" s="32">
        <v>895</v>
      </c>
      <c r="AI79" s="38" t="s">
        <v>26</v>
      </c>
      <c r="AJ79" s="38"/>
      <c r="AK79" s="38"/>
      <c r="AL79" s="48"/>
      <c r="AN79" s="1"/>
    </row>
    <row r="80" spans="1:40" s="26" customFormat="1" ht="15" x14ac:dyDescent="0.25">
      <c r="A80" s="1">
        <v>2</v>
      </c>
      <c r="B80" s="1">
        <v>2</v>
      </c>
      <c r="C80" s="57" t="s">
        <v>41</v>
      </c>
      <c r="D80" s="29" t="s">
        <v>43</v>
      </c>
      <c r="E80" s="29">
        <v>295</v>
      </c>
      <c r="F80" s="29">
        <v>293</v>
      </c>
      <c r="G80" s="29">
        <v>294</v>
      </c>
      <c r="H80" s="29">
        <v>294</v>
      </c>
      <c r="I80" s="29"/>
      <c r="J80" s="29"/>
      <c r="K80" s="32">
        <f>IFERROR(LARGE(E80:J80,1),0)+IF($D$5&gt;=2,IFERROR(LARGE(E80:J80,2),0),0)+IF($D$5&gt;=3,IFERROR(LARGE(E80:J80,3),0),0)+IF($D$5&gt;=4,IFERROR(LARGE(E80:J80,4),0),0)+IF($D$5&gt;=5,IFERROR(LARGE(E80:J80,5),0),0)+IF($D$5&gt;=6,IFERROR(LARGE(E80:J80,6),0),0)</f>
        <v>883</v>
      </c>
      <c r="L80" s="32" t="s">
        <v>928</v>
      </c>
      <c r="M80" s="32" t="s">
        <v>65</v>
      </c>
      <c r="N80" s="32">
        <f>K80-(ROW(K80)-ROW(K$6))/10000</f>
        <v>882.99260000000004</v>
      </c>
      <c r="O80" s="32">
        <f>COUNT(E80:J80)</f>
        <v>4</v>
      </c>
      <c r="P80" s="32">
        <f ca="1">IF(AND(O80=1,OFFSET(D80,0,P$3)&gt;0),"Y",0)</f>
        <v>0</v>
      </c>
      <c r="Q80" s="33" t="s">
        <v>25</v>
      </c>
      <c r="R80" s="34">
        <f>1-(Q80=Q79)</f>
        <v>0</v>
      </c>
      <c r="S80" s="34">
        <f>N80+T80/1000+U80/10000+V80/100000+W80/1000000+X80/10000000+Y80/100000000</f>
        <v>883.32023300000003</v>
      </c>
      <c r="T80" s="29">
        <v>295</v>
      </c>
      <c r="U80" s="29">
        <v>294</v>
      </c>
      <c r="V80" s="29">
        <v>294</v>
      </c>
      <c r="W80" s="29">
        <v>293</v>
      </c>
      <c r="X80" s="29"/>
      <c r="Y80" s="29"/>
      <c r="AA80" s="35">
        <v>0</v>
      </c>
      <c r="AB80" s="35">
        <v>0</v>
      </c>
      <c r="AC80" s="35">
        <v>0</v>
      </c>
      <c r="AD80" s="35">
        <v>0</v>
      </c>
      <c r="AE80" s="36">
        <v>4</v>
      </c>
      <c r="AF80" s="37">
        <v>883.32023300000003</v>
      </c>
      <c r="AG80" s="38">
        <v>295</v>
      </c>
      <c r="AH80" s="32">
        <v>884</v>
      </c>
      <c r="AI80" s="38"/>
      <c r="AJ80" s="38" t="s">
        <v>65</v>
      </c>
      <c r="AK80" s="38"/>
      <c r="AL80" s="48"/>
      <c r="AN80" s="1"/>
    </row>
    <row r="81" spans="1:40" s="26" customFormat="1" ht="15" x14ac:dyDescent="0.25">
      <c r="A81" s="1">
        <v>3</v>
      </c>
      <c r="B81" s="1">
        <v>3</v>
      </c>
      <c r="C81" s="57" t="s">
        <v>485</v>
      </c>
      <c r="D81" s="29" t="s">
        <v>81</v>
      </c>
      <c r="E81" s="29">
        <v>289</v>
      </c>
      <c r="F81" s="29">
        <v>294</v>
      </c>
      <c r="G81" s="29">
        <v>292</v>
      </c>
      <c r="H81" s="29"/>
      <c r="I81" s="29"/>
      <c r="J81" s="29"/>
      <c r="K81" s="32">
        <f>IFERROR(LARGE(E81:J81,1),0)+IF($D$5&gt;=2,IFERROR(LARGE(E81:J81,2),0),0)+IF($D$5&gt;=3,IFERROR(LARGE(E81:J81,3),0),0)+IF($D$5&gt;=4,IFERROR(LARGE(E81:J81,4),0),0)+IF($D$5&gt;=5,IFERROR(LARGE(E81:J81,5),0),0)+IF($D$5&gt;=6,IFERROR(LARGE(E81:J81,6),0),0)</f>
        <v>875</v>
      </c>
      <c r="L81" s="32" t="s">
        <v>928</v>
      </c>
      <c r="M81" s="32" t="s">
        <v>83</v>
      </c>
      <c r="N81" s="32">
        <f>K81-(ROW(K81)-ROW(K$6))/10000</f>
        <v>874.99249999999995</v>
      </c>
      <c r="O81" s="32">
        <f>COUNT(E81:J81)</f>
        <v>3</v>
      </c>
      <c r="P81" s="32">
        <f ca="1">IF(AND(O81=1,OFFSET(D81,0,P$3)&gt;0),"Y",0)</f>
        <v>0</v>
      </c>
      <c r="Q81" s="33" t="s">
        <v>25</v>
      </c>
      <c r="R81" s="34">
        <f>1-(Q81=Q80)</f>
        <v>0</v>
      </c>
      <c r="S81" s="34">
        <f>N81+T81/1000+U81/10000+V81/100000+W81/1000000+X81/10000000+Y81/100000000</f>
        <v>875.31858999999986</v>
      </c>
      <c r="T81" s="29">
        <v>294</v>
      </c>
      <c r="U81" s="29">
        <v>292</v>
      </c>
      <c r="V81" s="29">
        <v>289</v>
      </c>
      <c r="W81" s="29"/>
      <c r="X81" s="29"/>
      <c r="Y81" s="29"/>
      <c r="AA81" s="35">
        <v>0</v>
      </c>
      <c r="AB81" s="35">
        <v>0</v>
      </c>
      <c r="AC81" s="35">
        <v>0</v>
      </c>
      <c r="AD81" s="35">
        <v>0</v>
      </c>
      <c r="AE81" s="36">
        <v>3</v>
      </c>
      <c r="AF81" s="37">
        <v>875.31858999999986</v>
      </c>
      <c r="AG81" s="38">
        <v>294</v>
      </c>
      <c r="AH81" s="32">
        <v>880</v>
      </c>
      <c r="AI81" s="38"/>
      <c r="AJ81" s="38"/>
      <c r="AK81" s="38" t="s">
        <v>83</v>
      </c>
      <c r="AL81" s="48"/>
      <c r="AN81" s="1"/>
    </row>
    <row r="82" spans="1:40" s="26" customFormat="1" ht="15" x14ac:dyDescent="0.25">
      <c r="A82" s="1">
        <v>4</v>
      </c>
      <c r="B82" s="1">
        <v>4</v>
      </c>
      <c r="C82" s="57" t="s">
        <v>62</v>
      </c>
      <c r="D82" s="29" t="s">
        <v>52</v>
      </c>
      <c r="E82" s="29">
        <v>286</v>
      </c>
      <c r="F82" s="29">
        <v>288</v>
      </c>
      <c r="G82" s="29">
        <v>265</v>
      </c>
      <c r="H82" s="29">
        <v>286</v>
      </c>
      <c r="I82" s="29"/>
      <c r="J82" s="29"/>
      <c r="K82" s="32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860</v>
      </c>
      <c r="L82" s="32" t="s">
        <v>928</v>
      </c>
      <c r="M82" s="32"/>
      <c r="N82" s="32">
        <f>K82-(ROW(K82)-ROW(K$6))/10000</f>
        <v>859.99239999999998</v>
      </c>
      <c r="O82" s="32">
        <f>COUNT(E82:J82)</f>
        <v>4</v>
      </c>
      <c r="P82" s="32">
        <f ca="1">IF(AND(O82=1,OFFSET(D82,0,P$3)&gt;0),"Y",0)</f>
        <v>0</v>
      </c>
      <c r="Q82" s="33" t="s">
        <v>25</v>
      </c>
      <c r="R82" s="34">
        <f>1-(Q82=Q81)</f>
        <v>0</v>
      </c>
      <c r="S82" s="34">
        <f>N82+T82/1000+U82/10000+V82/100000+W82/1000000+X82/10000000+Y82/100000000</f>
        <v>860.31212500000004</v>
      </c>
      <c r="T82" s="29">
        <v>288</v>
      </c>
      <c r="U82" s="29">
        <v>286</v>
      </c>
      <c r="V82" s="29">
        <v>286</v>
      </c>
      <c r="W82" s="29">
        <v>265</v>
      </c>
      <c r="X82" s="29"/>
      <c r="Y82" s="29"/>
      <c r="AA82" s="35">
        <v>0</v>
      </c>
      <c r="AB82" s="35">
        <v>0</v>
      </c>
      <c r="AC82" s="35">
        <v>0</v>
      </c>
      <c r="AD82" s="35">
        <v>0</v>
      </c>
      <c r="AE82" s="36">
        <v>4</v>
      </c>
      <c r="AF82" s="37">
        <v>860.31212500000004</v>
      </c>
      <c r="AG82" s="38">
        <v>288</v>
      </c>
      <c r="AH82" s="32">
        <v>862</v>
      </c>
      <c r="AI82" s="38"/>
      <c r="AJ82" s="38"/>
      <c r="AK82" s="38"/>
      <c r="AL82" s="48"/>
      <c r="AN82" s="1"/>
    </row>
    <row r="83" spans="1:40" s="26" customFormat="1" ht="15" x14ac:dyDescent="0.25">
      <c r="A83" s="1">
        <v>5</v>
      </c>
      <c r="B83" s="1">
        <v>5</v>
      </c>
      <c r="C83" s="57" t="s">
        <v>116</v>
      </c>
      <c r="D83" s="29" t="s">
        <v>24</v>
      </c>
      <c r="E83" s="29">
        <v>277</v>
      </c>
      <c r="F83" s="29">
        <v>276</v>
      </c>
      <c r="G83" s="29">
        <v>272</v>
      </c>
      <c r="H83" s="29">
        <v>260</v>
      </c>
      <c r="I83" s="29"/>
      <c r="J83" s="29"/>
      <c r="K83" s="32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825</v>
      </c>
      <c r="L83" s="32" t="s">
        <v>928</v>
      </c>
      <c r="M83" s="32"/>
      <c r="N83" s="32">
        <f>K83-(ROW(K83)-ROW(K$6))/10000</f>
        <v>824.9923</v>
      </c>
      <c r="O83" s="32">
        <f>COUNT(E83:J83)</f>
        <v>4</v>
      </c>
      <c r="P83" s="32">
        <f ca="1">IF(AND(O83=1,OFFSET(D83,0,P$3)&gt;0),"Y",0)</f>
        <v>0</v>
      </c>
      <c r="Q83" s="33" t="s">
        <v>25</v>
      </c>
      <c r="R83" s="34">
        <f>1-(Q83=Q82)</f>
        <v>0</v>
      </c>
      <c r="S83" s="34">
        <f>N83+T83/1000+U83/10000+V83/100000+W83/1000000+X83/10000000+Y83/100000000</f>
        <v>825.29988000000003</v>
      </c>
      <c r="T83" s="29">
        <v>277</v>
      </c>
      <c r="U83" s="29">
        <v>276</v>
      </c>
      <c r="V83" s="29">
        <v>272</v>
      </c>
      <c r="W83" s="29">
        <v>260</v>
      </c>
      <c r="X83" s="29"/>
      <c r="Y83" s="29"/>
      <c r="AA83" s="35">
        <v>0</v>
      </c>
      <c r="AB83" s="35">
        <v>0</v>
      </c>
      <c r="AC83" s="35">
        <v>0</v>
      </c>
      <c r="AD83" s="35">
        <v>0</v>
      </c>
      <c r="AE83" s="36">
        <v>4</v>
      </c>
      <c r="AF83" s="37">
        <v>825.29988000000003</v>
      </c>
      <c r="AG83" s="38">
        <v>277</v>
      </c>
      <c r="AH83" s="32">
        <v>830</v>
      </c>
      <c r="AI83" s="38"/>
      <c r="AJ83" s="38"/>
      <c r="AK83" s="38"/>
      <c r="AL83" s="48"/>
      <c r="AN83" s="1"/>
    </row>
    <row r="84" spans="1:40" s="26" customFormat="1" ht="15" x14ac:dyDescent="0.25">
      <c r="A84" s="1">
        <v>6</v>
      </c>
      <c r="B84" s="1">
        <v>6</v>
      </c>
      <c r="C84" s="57" t="s">
        <v>486</v>
      </c>
      <c r="D84" s="29" t="s">
        <v>19</v>
      </c>
      <c r="E84" s="29">
        <v>267</v>
      </c>
      <c r="F84" s="29">
        <v>273</v>
      </c>
      <c r="G84" s="29">
        <v>248</v>
      </c>
      <c r="H84" s="29"/>
      <c r="I84" s="29"/>
      <c r="J84" s="29"/>
      <c r="K84" s="32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788</v>
      </c>
      <c r="L84" s="32" t="s">
        <v>928</v>
      </c>
      <c r="M84" s="32"/>
      <c r="N84" s="32">
        <f>K84-(ROW(K84)-ROW(K$6))/10000</f>
        <v>787.99220000000003</v>
      </c>
      <c r="O84" s="32">
        <f>COUNT(E84:J84)</f>
        <v>3</v>
      </c>
      <c r="P84" s="32">
        <f ca="1">IF(AND(O84=1,OFFSET(D84,0,P$3)&gt;0),"Y",0)</f>
        <v>0</v>
      </c>
      <c r="Q84" s="33" t="s">
        <v>25</v>
      </c>
      <c r="R84" s="34">
        <f>1-(Q84=Q83)</f>
        <v>0</v>
      </c>
      <c r="S84" s="34">
        <f>N84+T84/1000+U84/10000+V84/100000+W84/1000000+X84/10000000+Y84/100000000</f>
        <v>788.29438000000005</v>
      </c>
      <c r="T84" s="29">
        <v>273</v>
      </c>
      <c r="U84" s="29">
        <v>267</v>
      </c>
      <c r="V84" s="29">
        <v>248</v>
      </c>
      <c r="W84" s="29"/>
      <c r="X84" s="29"/>
      <c r="Y84" s="29"/>
      <c r="AA84" s="35">
        <v>0</v>
      </c>
      <c r="AB84" s="35">
        <v>0</v>
      </c>
      <c r="AC84" s="35">
        <v>0</v>
      </c>
      <c r="AD84" s="35">
        <v>0</v>
      </c>
      <c r="AE84" s="36">
        <v>3</v>
      </c>
      <c r="AF84" s="37">
        <v>788.29438000000005</v>
      </c>
      <c r="AG84" s="38">
        <v>273</v>
      </c>
      <c r="AH84" s="32">
        <v>813</v>
      </c>
      <c r="AI84" s="38"/>
      <c r="AJ84" s="38"/>
      <c r="AK84" s="38"/>
      <c r="AL84" s="48"/>
      <c r="AN84" s="1"/>
    </row>
    <row r="85" spans="1:40" s="26" customFormat="1" ht="15" x14ac:dyDescent="0.25">
      <c r="A85" s="1">
        <v>7</v>
      </c>
      <c r="B85" s="1">
        <v>7</v>
      </c>
      <c r="C85" s="57" t="s">
        <v>88</v>
      </c>
      <c r="D85" s="29" t="s">
        <v>52</v>
      </c>
      <c r="E85" s="29">
        <v>247</v>
      </c>
      <c r="F85" s="29"/>
      <c r="G85" s="29">
        <v>237</v>
      </c>
      <c r="H85" s="29">
        <v>271</v>
      </c>
      <c r="I85" s="29"/>
      <c r="J85" s="29"/>
      <c r="K85" s="32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755</v>
      </c>
      <c r="L85" s="32" t="s">
        <v>928</v>
      </c>
      <c r="M85" s="32"/>
      <c r="N85" s="32">
        <f>K85-(ROW(K85)-ROW(K$6))/10000</f>
        <v>754.99210000000005</v>
      </c>
      <c r="O85" s="32">
        <f>COUNT(E85:J85)</f>
        <v>3</v>
      </c>
      <c r="P85" s="32">
        <f ca="1">IF(AND(O85=1,OFFSET(D85,0,P$3)&gt;0),"Y",0)</f>
        <v>0</v>
      </c>
      <c r="Q85" s="33" t="s">
        <v>25</v>
      </c>
      <c r="R85" s="34">
        <f>1-(Q85=Q84)</f>
        <v>0</v>
      </c>
      <c r="S85" s="34">
        <f>N85+T85/1000+U85/10000+V85/100000+W85/1000000+X85/10000000+Y85/100000000</f>
        <v>755.2901700000001</v>
      </c>
      <c r="T85" s="29">
        <v>271</v>
      </c>
      <c r="U85" s="29">
        <v>247</v>
      </c>
      <c r="V85" s="29">
        <v>237</v>
      </c>
      <c r="W85" s="29"/>
      <c r="X85" s="29"/>
      <c r="Y85" s="29"/>
      <c r="AA85" s="35">
        <v>0</v>
      </c>
      <c r="AB85" s="35">
        <v>0</v>
      </c>
      <c r="AC85" s="35">
        <v>0</v>
      </c>
      <c r="AD85" s="35">
        <v>0</v>
      </c>
      <c r="AE85" s="36">
        <v>3</v>
      </c>
      <c r="AF85" s="37">
        <v>755.2901700000001</v>
      </c>
      <c r="AG85" s="38">
        <v>271</v>
      </c>
      <c r="AH85" s="32">
        <v>789</v>
      </c>
      <c r="AI85" s="38"/>
      <c r="AJ85" s="38"/>
      <c r="AK85" s="38"/>
      <c r="AL85" s="48"/>
      <c r="AN85" s="1"/>
    </row>
    <row r="86" spans="1:40" s="26" customFormat="1" ht="15" x14ac:dyDescent="0.25">
      <c r="A86" s="1">
        <v>8</v>
      </c>
      <c r="B86" s="1">
        <v>8</v>
      </c>
      <c r="C86" s="57" t="s">
        <v>190</v>
      </c>
      <c r="D86" s="29" t="s">
        <v>150</v>
      </c>
      <c r="E86" s="29">
        <v>195</v>
      </c>
      <c r="F86" s="29"/>
      <c r="G86" s="29">
        <v>218</v>
      </c>
      <c r="H86" s="29">
        <v>228</v>
      </c>
      <c r="I86" s="29"/>
      <c r="J86" s="29"/>
      <c r="K86" s="32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641</v>
      </c>
      <c r="L86" s="32" t="s">
        <v>928</v>
      </c>
      <c r="M86" s="32"/>
      <c r="N86" s="32">
        <f>K86-(ROW(K86)-ROW(K$6))/10000</f>
        <v>640.99199999999996</v>
      </c>
      <c r="O86" s="32">
        <f>COUNT(E86:J86)</f>
        <v>3</v>
      </c>
      <c r="P86" s="32">
        <f ca="1">IF(AND(O86=1,OFFSET(D86,0,P$3)&gt;0),"Y",0)</f>
        <v>0</v>
      </c>
      <c r="Q86" s="33" t="s">
        <v>25</v>
      </c>
      <c r="R86" s="34">
        <f>1-(Q86=Q85)</f>
        <v>0</v>
      </c>
      <c r="S86" s="34">
        <f>N86+T86/1000+U86/10000+V86/100000+W86/1000000+X86/10000000+Y86/100000000</f>
        <v>641.24374999999986</v>
      </c>
      <c r="T86" s="29">
        <v>228</v>
      </c>
      <c r="U86" s="29">
        <v>218</v>
      </c>
      <c r="V86" s="29">
        <v>195</v>
      </c>
      <c r="W86" s="29"/>
      <c r="X86" s="29"/>
      <c r="Y86" s="29"/>
      <c r="AA86" s="35">
        <v>0</v>
      </c>
      <c r="AB86" s="35">
        <v>0</v>
      </c>
      <c r="AC86" s="35">
        <v>0</v>
      </c>
      <c r="AD86" s="35">
        <v>0</v>
      </c>
      <c r="AE86" s="36">
        <v>3</v>
      </c>
      <c r="AF86" s="37">
        <v>641.24374999999986</v>
      </c>
      <c r="AG86" s="38">
        <v>228</v>
      </c>
      <c r="AH86" s="32">
        <v>674</v>
      </c>
      <c r="AI86" s="38"/>
      <c r="AJ86" s="38"/>
      <c r="AK86" s="38"/>
      <c r="AL86" s="48"/>
      <c r="AN86" s="1"/>
    </row>
    <row r="87" spans="1:40" s="26" customFormat="1" ht="15" x14ac:dyDescent="0.25">
      <c r="A87" s="1">
        <v>9</v>
      </c>
      <c r="B87" s="1">
        <v>9</v>
      </c>
      <c r="C87" s="57" t="s">
        <v>487</v>
      </c>
      <c r="D87" s="29" t="s">
        <v>174</v>
      </c>
      <c r="E87" s="29">
        <v>205</v>
      </c>
      <c r="F87" s="29">
        <v>202</v>
      </c>
      <c r="G87" s="29">
        <v>190</v>
      </c>
      <c r="H87" s="29"/>
      <c r="I87" s="29"/>
      <c r="J87" s="29"/>
      <c r="K87" s="32">
        <f>IFERROR(LARGE(E87:J87,1),0)+IF($D$5&gt;=2,IFERROR(LARGE(E87:J87,2),0),0)+IF($D$5&gt;=3,IFERROR(LARGE(E87:J87,3),0),0)+IF($D$5&gt;=4,IFERROR(LARGE(E87:J87,4),0),0)+IF($D$5&gt;=5,IFERROR(LARGE(E87:J87,5),0),0)+IF($D$5&gt;=6,IFERROR(LARGE(E87:J87,6),0),0)</f>
        <v>597</v>
      </c>
      <c r="L87" s="32" t="s">
        <v>928</v>
      </c>
      <c r="M87" s="32"/>
      <c r="N87" s="32">
        <f>K87-(ROW(K87)-ROW(K$6))/10000</f>
        <v>596.99189999999999</v>
      </c>
      <c r="O87" s="32">
        <f>COUNT(E87:J87)</f>
        <v>3</v>
      </c>
      <c r="P87" s="32">
        <f ca="1">IF(AND(O87=1,OFFSET(D87,0,P$3)&gt;0),"Y",0)</f>
        <v>0</v>
      </c>
      <c r="Q87" s="33" t="s">
        <v>25</v>
      </c>
      <c r="R87" s="34">
        <f>1-(Q87=Q86)</f>
        <v>0</v>
      </c>
      <c r="S87" s="34">
        <f>N87+T87/1000+U87/10000+V87/100000+W87/1000000+X87/10000000+Y87/100000000</f>
        <v>597.21900000000005</v>
      </c>
      <c r="T87" s="29">
        <v>205</v>
      </c>
      <c r="U87" s="29">
        <v>202</v>
      </c>
      <c r="V87" s="29">
        <v>190</v>
      </c>
      <c r="W87" s="29"/>
      <c r="X87" s="29"/>
      <c r="Y87" s="29"/>
      <c r="AA87" s="35">
        <v>0</v>
      </c>
      <c r="AB87" s="35">
        <v>0</v>
      </c>
      <c r="AC87" s="35">
        <v>0</v>
      </c>
      <c r="AD87" s="35">
        <v>0</v>
      </c>
      <c r="AE87" s="36">
        <v>3</v>
      </c>
      <c r="AF87" s="37">
        <v>597.21900000000005</v>
      </c>
      <c r="AG87" s="38">
        <v>205</v>
      </c>
      <c r="AH87" s="32">
        <v>612</v>
      </c>
      <c r="AI87" s="38"/>
      <c r="AJ87" s="38"/>
      <c r="AK87" s="38"/>
      <c r="AL87" s="48"/>
      <c r="AN87" s="1"/>
    </row>
    <row r="88" spans="1:40" s="26" customFormat="1" ht="15" x14ac:dyDescent="0.25">
      <c r="A88" s="1">
        <v>10</v>
      </c>
      <c r="B88" s="1">
        <v>10</v>
      </c>
      <c r="C88" s="57" t="s">
        <v>240</v>
      </c>
      <c r="D88" s="29" t="s">
        <v>242</v>
      </c>
      <c r="E88" s="29">
        <v>159</v>
      </c>
      <c r="F88" s="29">
        <v>180</v>
      </c>
      <c r="G88" s="29">
        <v>170</v>
      </c>
      <c r="H88" s="29">
        <v>201</v>
      </c>
      <c r="I88" s="29"/>
      <c r="J88" s="29"/>
      <c r="K88" s="32">
        <f>IFERROR(LARGE(E88:J88,1),0)+IF($D$5&gt;=2,IFERROR(LARGE(E88:J88,2),0),0)+IF($D$5&gt;=3,IFERROR(LARGE(E88:J88,3),0),0)+IF($D$5&gt;=4,IFERROR(LARGE(E88:J88,4),0),0)+IF($D$5&gt;=5,IFERROR(LARGE(E88:J88,5),0),0)+IF($D$5&gt;=6,IFERROR(LARGE(E88:J88,6),0),0)</f>
        <v>551</v>
      </c>
      <c r="L88" s="32" t="s">
        <v>928</v>
      </c>
      <c r="M88" s="32"/>
      <c r="N88" s="32">
        <f>K88-(ROW(K88)-ROW(K$6))/10000</f>
        <v>550.99180000000001</v>
      </c>
      <c r="O88" s="32">
        <f>COUNT(E88:J88)</f>
        <v>4</v>
      </c>
      <c r="P88" s="32">
        <f ca="1">IF(AND(O88=1,OFFSET(D88,0,P$3)&gt;0),"Y",0)</f>
        <v>0</v>
      </c>
      <c r="Q88" s="33" t="s">
        <v>25</v>
      </c>
      <c r="R88" s="34">
        <f>1-(Q88=Q87)</f>
        <v>0</v>
      </c>
      <c r="S88" s="34">
        <f>N88+T88/1000+U88/10000+V88/100000+W88/1000000+X88/10000000+Y88/100000000</f>
        <v>551.21265900000014</v>
      </c>
      <c r="T88" s="29">
        <v>201</v>
      </c>
      <c r="U88" s="29">
        <v>180</v>
      </c>
      <c r="V88" s="29">
        <v>170</v>
      </c>
      <c r="W88" s="29">
        <v>159</v>
      </c>
      <c r="X88" s="29"/>
      <c r="Y88" s="29"/>
      <c r="AA88" s="35">
        <v>0</v>
      </c>
      <c r="AB88" s="35">
        <v>0</v>
      </c>
      <c r="AC88" s="35">
        <v>0</v>
      </c>
      <c r="AD88" s="35">
        <v>0</v>
      </c>
      <c r="AE88" s="36">
        <v>4</v>
      </c>
      <c r="AF88" s="37">
        <v>551.21265900000014</v>
      </c>
      <c r="AG88" s="38">
        <v>201</v>
      </c>
      <c r="AH88" s="32">
        <v>582</v>
      </c>
      <c r="AI88" s="38"/>
      <c r="AJ88" s="38"/>
      <c r="AK88" s="38"/>
      <c r="AL88" s="48"/>
      <c r="AN88" s="1"/>
    </row>
    <row r="89" spans="1:40" s="26" customFormat="1" ht="15" x14ac:dyDescent="0.25">
      <c r="A89" s="1">
        <v>11</v>
      </c>
      <c r="B89" s="1">
        <v>11</v>
      </c>
      <c r="C89" s="57" t="s">
        <v>488</v>
      </c>
      <c r="D89" s="29" t="s">
        <v>76</v>
      </c>
      <c r="E89" s="29">
        <v>274</v>
      </c>
      <c r="F89" s="29"/>
      <c r="G89" s="29">
        <v>267</v>
      </c>
      <c r="H89" s="29"/>
      <c r="I89" s="29"/>
      <c r="J89" s="29"/>
      <c r="K89" s="32">
        <f>IFERROR(LARGE(E89:J89,1),0)+IF($D$5&gt;=2,IFERROR(LARGE(E89:J89,2),0),0)+IF($D$5&gt;=3,IFERROR(LARGE(E89:J89,3),0),0)+IF($D$5&gt;=4,IFERROR(LARGE(E89:J89,4),0),0)+IF($D$5&gt;=5,IFERROR(LARGE(E89:J89,5),0),0)+IF($D$5&gt;=6,IFERROR(LARGE(E89:J89,6),0),0)</f>
        <v>541</v>
      </c>
      <c r="L89" s="32" t="s">
        <v>928</v>
      </c>
      <c r="M89" s="32"/>
      <c r="N89" s="32">
        <f>K89-(ROW(K89)-ROW(K$6))/10000</f>
        <v>540.99170000000004</v>
      </c>
      <c r="O89" s="32">
        <f>COUNT(E89:J89)</f>
        <v>2</v>
      </c>
      <c r="P89" s="32">
        <f ca="1">IF(AND(O89=1,OFFSET(D89,0,P$3)&gt;0),"Y",0)</f>
        <v>0</v>
      </c>
      <c r="Q89" s="33" t="s">
        <v>25</v>
      </c>
      <c r="R89" s="34">
        <f>1-(Q89=Q88)</f>
        <v>0</v>
      </c>
      <c r="S89" s="34">
        <f>N89+T89/1000+U89/10000+V89/100000+W89/1000000+X89/10000000+Y89/100000000</f>
        <v>541.29240000000004</v>
      </c>
      <c r="T89" s="29">
        <v>274</v>
      </c>
      <c r="U89" s="29">
        <v>267</v>
      </c>
      <c r="V89" s="29"/>
      <c r="W89" s="29"/>
      <c r="X89" s="29"/>
      <c r="Y89" s="29"/>
      <c r="AA89" s="35">
        <v>0</v>
      </c>
      <c r="AB89" s="35">
        <v>0</v>
      </c>
      <c r="AC89" s="35">
        <v>0</v>
      </c>
      <c r="AD89" s="35">
        <v>0</v>
      </c>
      <c r="AE89" s="36">
        <v>2</v>
      </c>
      <c r="AF89" s="37">
        <v>541.29240000000004</v>
      </c>
      <c r="AG89" s="38">
        <v>274</v>
      </c>
      <c r="AH89" s="32">
        <v>815</v>
      </c>
      <c r="AI89" s="38"/>
      <c r="AJ89" s="38"/>
      <c r="AK89" s="38"/>
      <c r="AL89" s="48"/>
      <c r="AN89" s="1"/>
    </row>
    <row r="90" spans="1:40" s="26" customFormat="1" ht="15" x14ac:dyDescent="0.25">
      <c r="A90" s="1">
        <v>12</v>
      </c>
      <c r="B90" s="1">
        <v>12</v>
      </c>
      <c r="C90" s="57" t="s">
        <v>79</v>
      </c>
      <c r="D90" s="29" t="s">
        <v>81</v>
      </c>
      <c r="E90" s="29">
        <v>266</v>
      </c>
      <c r="F90" s="29"/>
      <c r="G90" s="29"/>
      <c r="H90" s="29">
        <v>275</v>
      </c>
      <c r="I90" s="29"/>
      <c r="J90" s="29"/>
      <c r="K90" s="32">
        <f>IFERROR(LARGE(E90:J90,1),0)+IF($D$5&gt;=2,IFERROR(LARGE(E90:J90,2),0),0)+IF($D$5&gt;=3,IFERROR(LARGE(E90:J90,3),0),0)+IF($D$5&gt;=4,IFERROR(LARGE(E90:J90,4),0),0)+IF($D$5&gt;=5,IFERROR(LARGE(E90:J90,5),0),0)+IF($D$5&gt;=6,IFERROR(LARGE(E90:J90,6),0),0)</f>
        <v>541</v>
      </c>
      <c r="L90" s="32" t="s">
        <v>928</v>
      </c>
      <c r="M90" s="32"/>
      <c r="N90" s="32">
        <f>K90-(ROW(K90)-ROW(K$6))/10000</f>
        <v>540.99159999999995</v>
      </c>
      <c r="O90" s="32">
        <f>COUNT(E90:J90)</f>
        <v>2</v>
      </c>
      <c r="P90" s="32">
        <f ca="1">IF(AND(O90=1,OFFSET(D90,0,P$3)&gt;0),"Y",0)</f>
        <v>0</v>
      </c>
      <c r="Q90" s="33" t="s">
        <v>25</v>
      </c>
      <c r="R90" s="34">
        <f>1-(Q90=Q89)</f>
        <v>0</v>
      </c>
      <c r="S90" s="34">
        <f>N90+T90/1000+U90/10000+V90/100000+W90/1000000+X90/10000000+Y90/100000000</f>
        <v>541.29319999999996</v>
      </c>
      <c r="T90" s="29">
        <v>275</v>
      </c>
      <c r="U90" s="29">
        <v>266</v>
      </c>
      <c r="V90" s="29"/>
      <c r="W90" s="29"/>
      <c r="X90" s="29"/>
      <c r="Y90" s="29"/>
      <c r="AA90" s="35">
        <v>0</v>
      </c>
      <c r="AB90" s="35">
        <v>0</v>
      </c>
      <c r="AC90" s="35">
        <v>0</v>
      </c>
      <c r="AD90" s="35">
        <v>0</v>
      </c>
      <c r="AE90" s="36">
        <v>2</v>
      </c>
      <c r="AF90" s="37">
        <v>541.29319999999996</v>
      </c>
      <c r="AG90" s="38">
        <v>275</v>
      </c>
      <c r="AH90" s="32">
        <v>816</v>
      </c>
      <c r="AI90" s="38"/>
      <c r="AJ90" s="38"/>
      <c r="AK90" s="38"/>
      <c r="AL90" s="48"/>
      <c r="AN90" s="1"/>
    </row>
    <row r="91" spans="1:40" s="26" customFormat="1" ht="15" x14ac:dyDescent="0.25">
      <c r="A91" s="1">
        <v>13</v>
      </c>
      <c r="B91" s="1">
        <v>13</v>
      </c>
      <c r="C91" s="57" t="s">
        <v>145</v>
      </c>
      <c r="D91" s="29" t="s">
        <v>52</v>
      </c>
      <c r="E91" s="29"/>
      <c r="F91" s="29"/>
      <c r="G91" s="29">
        <v>249</v>
      </c>
      <c r="H91" s="29">
        <v>246</v>
      </c>
      <c r="I91" s="29"/>
      <c r="J91" s="29"/>
      <c r="K91" s="32">
        <f>IFERROR(LARGE(E91:J91,1),0)+IF($D$5&gt;=2,IFERROR(LARGE(E91:J91,2),0),0)+IF($D$5&gt;=3,IFERROR(LARGE(E91:J91,3),0),0)+IF($D$5&gt;=4,IFERROR(LARGE(E91:J91,4),0),0)+IF($D$5&gt;=5,IFERROR(LARGE(E91:J91,5),0),0)+IF($D$5&gt;=6,IFERROR(LARGE(E91:J91,6),0),0)</f>
        <v>495</v>
      </c>
      <c r="L91" s="32" t="s">
        <v>928</v>
      </c>
      <c r="M91" s="32"/>
      <c r="N91" s="32">
        <f>K91-(ROW(K91)-ROW(K$6))/10000</f>
        <v>494.99149999999997</v>
      </c>
      <c r="O91" s="32">
        <f>COUNT(E91:J91)</f>
        <v>2</v>
      </c>
      <c r="P91" s="32">
        <f ca="1">IF(AND(O91=1,OFFSET(D91,0,P$3)&gt;0),"Y",0)</f>
        <v>0</v>
      </c>
      <c r="Q91" s="33" t="s">
        <v>25</v>
      </c>
      <c r="R91" s="34">
        <f>1-(Q91=Q90)</f>
        <v>0</v>
      </c>
      <c r="S91" s="34">
        <f>N91+T91/1000+U91/10000+V91/100000+W91/1000000+X91/10000000+Y91/100000000</f>
        <v>495.26510000000002</v>
      </c>
      <c r="T91" s="29">
        <v>249</v>
      </c>
      <c r="U91" s="29">
        <v>246</v>
      </c>
      <c r="V91" s="29"/>
      <c r="W91" s="29"/>
      <c r="X91" s="29"/>
      <c r="Y91" s="29"/>
      <c r="AA91" s="35">
        <v>0</v>
      </c>
      <c r="AB91" s="35">
        <v>0</v>
      </c>
      <c r="AC91" s="35">
        <v>0</v>
      </c>
      <c r="AD91" s="35">
        <v>0</v>
      </c>
      <c r="AE91" s="36">
        <v>2</v>
      </c>
      <c r="AF91" s="37">
        <v>495.26510000000002</v>
      </c>
      <c r="AG91" s="38">
        <v>249</v>
      </c>
      <c r="AH91" s="32">
        <v>744</v>
      </c>
      <c r="AI91" s="38"/>
      <c r="AJ91" s="38"/>
      <c r="AK91" s="38"/>
      <c r="AL91" s="48"/>
      <c r="AN91" s="1"/>
    </row>
    <row r="92" spans="1:40" s="26" customFormat="1" ht="15" x14ac:dyDescent="0.25">
      <c r="A92" s="1">
        <v>14</v>
      </c>
      <c r="B92" s="1">
        <v>14</v>
      </c>
      <c r="C92" s="57" t="s">
        <v>297</v>
      </c>
      <c r="D92" s="29" t="s">
        <v>225</v>
      </c>
      <c r="E92" s="29">
        <v>147</v>
      </c>
      <c r="F92" s="29">
        <v>143</v>
      </c>
      <c r="G92" s="29">
        <v>148</v>
      </c>
      <c r="H92" s="29">
        <v>174</v>
      </c>
      <c r="I92" s="29"/>
      <c r="J92" s="29"/>
      <c r="K92" s="32">
        <f>IFERROR(LARGE(E92:J92,1),0)+IF($D$5&gt;=2,IFERROR(LARGE(E92:J92,2),0),0)+IF($D$5&gt;=3,IFERROR(LARGE(E92:J92,3),0),0)+IF($D$5&gt;=4,IFERROR(LARGE(E92:J92,4),0),0)+IF($D$5&gt;=5,IFERROR(LARGE(E92:J92,5),0),0)+IF($D$5&gt;=6,IFERROR(LARGE(E92:J92,6),0),0)</f>
        <v>469</v>
      </c>
      <c r="L92" s="32" t="s">
        <v>928</v>
      </c>
      <c r="M92" s="32"/>
      <c r="N92" s="32">
        <f>K92-(ROW(K92)-ROW(K$6))/10000</f>
        <v>468.9914</v>
      </c>
      <c r="O92" s="32">
        <f>COUNT(E92:J92)</f>
        <v>4</v>
      </c>
      <c r="P92" s="32">
        <f ca="1">IF(AND(O92=1,OFFSET(D92,0,P$3)&gt;0),"Y",0)</f>
        <v>0</v>
      </c>
      <c r="Q92" s="33" t="s">
        <v>25</v>
      </c>
      <c r="R92" s="34">
        <f>1-(Q92=Q91)</f>
        <v>0</v>
      </c>
      <c r="S92" s="34">
        <f>N92+T92/1000+U92/10000+V92/100000+W92/1000000+X92/10000000+Y92/100000000</f>
        <v>469.18181299999992</v>
      </c>
      <c r="T92" s="29">
        <v>174</v>
      </c>
      <c r="U92" s="29">
        <v>148</v>
      </c>
      <c r="V92" s="29">
        <v>147</v>
      </c>
      <c r="W92" s="29">
        <v>143</v>
      </c>
      <c r="X92" s="29"/>
      <c r="Y92" s="29"/>
      <c r="AA92" s="35">
        <v>0</v>
      </c>
      <c r="AB92" s="35">
        <v>0</v>
      </c>
      <c r="AC92" s="35">
        <v>0</v>
      </c>
      <c r="AD92" s="35">
        <v>0</v>
      </c>
      <c r="AE92" s="36">
        <v>4</v>
      </c>
      <c r="AF92" s="37">
        <v>469.18181299999992</v>
      </c>
      <c r="AG92" s="38">
        <v>174</v>
      </c>
      <c r="AH92" s="32">
        <v>496</v>
      </c>
      <c r="AI92" s="38"/>
      <c r="AJ92" s="38"/>
      <c r="AK92" s="38"/>
      <c r="AL92" s="48"/>
      <c r="AN92" s="1"/>
    </row>
    <row r="93" spans="1:40" s="26" customFormat="1" ht="15" x14ac:dyDescent="0.25">
      <c r="A93" s="1">
        <v>15</v>
      </c>
      <c r="B93" s="1">
        <v>15</v>
      </c>
      <c r="C93" s="57" t="s">
        <v>489</v>
      </c>
      <c r="D93" s="29" t="s">
        <v>52</v>
      </c>
      <c r="E93" s="29"/>
      <c r="F93" s="29">
        <v>221</v>
      </c>
      <c r="G93" s="29">
        <v>214</v>
      </c>
      <c r="H93" s="29"/>
      <c r="I93" s="29"/>
      <c r="J93" s="29"/>
      <c r="K93" s="32">
        <f>IFERROR(LARGE(E93:J93,1),0)+IF($D$5&gt;=2,IFERROR(LARGE(E93:J93,2),0),0)+IF($D$5&gt;=3,IFERROR(LARGE(E93:J93,3),0),0)+IF($D$5&gt;=4,IFERROR(LARGE(E93:J93,4),0),0)+IF($D$5&gt;=5,IFERROR(LARGE(E93:J93,5),0),0)+IF($D$5&gt;=6,IFERROR(LARGE(E93:J93,6),0),0)</f>
        <v>435</v>
      </c>
      <c r="L93" s="32" t="s">
        <v>928</v>
      </c>
      <c r="M93" s="32"/>
      <c r="N93" s="32">
        <f>K93-(ROW(K93)-ROW(K$6))/10000</f>
        <v>434.99130000000002</v>
      </c>
      <c r="O93" s="32">
        <f>COUNT(E93:J93)</f>
        <v>2</v>
      </c>
      <c r="P93" s="32">
        <f ca="1">IF(AND(O93=1,OFFSET(D93,0,P$3)&gt;0),"Y",0)</f>
        <v>0</v>
      </c>
      <c r="Q93" s="33" t="s">
        <v>25</v>
      </c>
      <c r="R93" s="34">
        <f>1-(Q93=Q92)</f>
        <v>0</v>
      </c>
      <c r="S93" s="34">
        <f>N93+T93/1000+U93/10000+V93/100000+W93/1000000+X93/10000000+Y93/100000000</f>
        <v>435.23370000000006</v>
      </c>
      <c r="T93" s="29">
        <v>221</v>
      </c>
      <c r="U93" s="29">
        <v>214</v>
      </c>
      <c r="V93" s="29"/>
      <c r="W93" s="29"/>
      <c r="X93" s="29"/>
      <c r="Y93" s="29"/>
      <c r="AA93" s="35">
        <v>0</v>
      </c>
      <c r="AB93" s="35">
        <v>0</v>
      </c>
      <c r="AC93" s="35">
        <v>0</v>
      </c>
      <c r="AD93" s="35">
        <v>0</v>
      </c>
      <c r="AE93" s="36">
        <v>2</v>
      </c>
      <c r="AF93" s="37">
        <v>435.23370000000006</v>
      </c>
      <c r="AG93" s="38">
        <v>221</v>
      </c>
      <c r="AH93" s="32">
        <v>656</v>
      </c>
      <c r="AI93" s="38"/>
      <c r="AJ93" s="38"/>
      <c r="AK93" s="38"/>
      <c r="AL93" s="48"/>
      <c r="AN93" s="1"/>
    </row>
    <row r="94" spans="1:40" s="26" customFormat="1" ht="15" x14ac:dyDescent="0.25">
      <c r="A94" s="1">
        <v>16</v>
      </c>
      <c r="B94" s="1">
        <v>16</v>
      </c>
      <c r="C94" s="57" t="s">
        <v>316</v>
      </c>
      <c r="D94" s="29" t="s">
        <v>43</v>
      </c>
      <c r="E94" s="29">
        <v>136</v>
      </c>
      <c r="F94" s="29"/>
      <c r="G94" s="29">
        <v>132</v>
      </c>
      <c r="H94" s="29">
        <v>166</v>
      </c>
      <c r="I94" s="29"/>
      <c r="J94" s="29"/>
      <c r="K94" s="32">
        <f>IFERROR(LARGE(E94:J94,1),0)+IF($D$5&gt;=2,IFERROR(LARGE(E94:J94,2),0),0)+IF($D$5&gt;=3,IFERROR(LARGE(E94:J94,3),0),0)+IF($D$5&gt;=4,IFERROR(LARGE(E94:J94,4),0),0)+IF($D$5&gt;=5,IFERROR(LARGE(E94:J94,5),0),0)+IF($D$5&gt;=6,IFERROR(LARGE(E94:J94,6),0),0)</f>
        <v>434</v>
      </c>
      <c r="L94" s="32" t="s">
        <v>928</v>
      </c>
      <c r="M94" s="32"/>
      <c r="N94" s="32">
        <f>K94-(ROW(K94)-ROW(K$6))/10000</f>
        <v>433.99119999999999</v>
      </c>
      <c r="O94" s="32">
        <f>COUNT(E94:J94)</f>
        <v>3</v>
      </c>
      <c r="P94" s="32">
        <f ca="1">IF(AND(O94=1,OFFSET(D94,0,P$3)&gt;0),"Y",0)</f>
        <v>0</v>
      </c>
      <c r="Q94" s="33" t="s">
        <v>25</v>
      </c>
      <c r="R94" s="34">
        <f>1-(Q94=Q93)</f>
        <v>0</v>
      </c>
      <c r="S94" s="34">
        <f>N94+T94/1000+U94/10000+V94/100000+W94/1000000+X94/10000000+Y94/100000000</f>
        <v>434.17212000000001</v>
      </c>
      <c r="T94" s="29">
        <v>166</v>
      </c>
      <c r="U94" s="29">
        <v>136</v>
      </c>
      <c r="V94" s="29">
        <v>132</v>
      </c>
      <c r="W94" s="29"/>
      <c r="X94" s="29"/>
      <c r="Y94" s="29"/>
      <c r="AA94" s="35">
        <v>0</v>
      </c>
      <c r="AB94" s="35">
        <v>0</v>
      </c>
      <c r="AC94" s="35">
        <v>0</v>
      </c>
      <c r="AD94" s="35">
        <v>0</v>
      </c>
      <c r="AE94" s="36">
        <v>3</v>
      </c>
      <c r="AF94" s="37">
        <v>434.17212000000001</v>
      </c>
      <c r="AG94" s="38">
        <v>166</v>
      </c>
      <c r="AH94" s="32">
        <v>468</v>
      </c>
      <c r="AI94" s="38"/>
      <c r="AJ94" s="38"/>
      <c r="AK94" s="38"/>
      <c r="AL94" s="48"/>
      <c r="AN94" s="1"/>
    </row>
    <row r="95" spans="1:40" s="26" customFormat="1" ht="15" x14ac:dyDescent="0.25">
      <c r="A95" s="1">
        <v>17</v>
      </c>
      <c r="B95" s="1">
        <v>17</v>
      </c>
      <c r="C95" s="57" t="s">
        <v>320</v>
      </c>
      <c r="D95" s="29" t="s">
        <v>225</v>
      </c>
      <c r="E95" s="29">
        <v>135</v>
      </c>
      <c r="F95" s="29"/>
      <c r="G95" s="29">
        <v>117</v>
      </c>
      <c r="H95" s="29">
        <v>163</v>
      </c>
      <c r="I95" s="29"/>
      <c r="J95" s="29"/>
      <c r="K95" s="32">
        <f>IFERROR(LARGE(E95:J95,1),0)+IF($D$5&gt;=2,IFERROR(LARGE(E95:J95,2),0),0)+IF($D$5&gt;=3,IFERROR(LARGE(E95:J95,3),0),0)+IF($D$5&gt;=4,IFERROR(LARGE(E95:J95,4),0),0)+IF($D$5&gt;=5,IFERROR(LARGE(E95:J95,5),0),0)+IF($D$5&gt;=6,IFERROR(LARGE(E95:J95,6),0),0)</f>
        <v>415</v>
      </c>
      <c r="L95" s="32" t="s">
        <v>928</v>
      </c>
      <c r="M95" s="32"/>
      <c r="N95" s="32">
        <f>K95-(ROW(K95)-ROW(K$6))/10000</f>
        <v>414.99110000000002</v>
      </c>
      <c r="O95" s="32">
        <f>COUNT(E95:J95)</f>
        <v>3</v>
      </c>
      <c r="P95" s="32">
        <f ca="1">IF(AND(O95=1,OFFSET(D95,0,P$3)&gt;0),"Y",0)</f>
        <v>0</v>
      </c>
      <c r="Q95" s="33" t="s">
        <v>25</v>
      </c>
      <c r="R95" s="34">
        <f>1-(Q95=Q94)</f>
        <v>0</v>
      </c>
      <c r="S95" s="34">
        <f>N95+T95/1000+U95/10000+V95/100000+W95/1000000+X95/10000000+Y95/100000000</f>
        <v>415.16877000000005</v>
      </c>
      <c r="T95" s="29">
        <v>163</v>
      </c>
      <c r="U95" s="29">
        <v>135</v>
      </c>
      <c r="V95" s="29">
        <v>117</v>
      </c>
      <c r="W95" s="29"/>
      <c r="X95" s="29"/>
      <c r="Y95" s="29"/>
      <c r="AA95" s="35">
        <v>0</v>
      </c>
      <c r="AB95" s="35">
        <v>0</v>
      </c>
      <c r="AC95" s="35">
        <v>0</v>
      </c>
      <c r="AD95" s="35">
        <v>0</v>
      </c>
      <c r="AE95" s="36">
        <v>3</v>
      </c>
      <c r="AF95" s="37">
        <v>415.16877000000005</v>
      </c>
      <c r="AG95" s="38">
        <v>163</v>
      </c>
      <c r="AH95" s="32">
        <v>461</v>
      </c>
      <c r="AI95" s="38"/>
      <c r="AJ95" s="38"/>
      <c r="AK95" s="38"/>
      <c r="AL95" s="48"/>
      <c r="AN95" s="1"/>
    </row>
    <row r="96" spans="1:40" s="26" customFormat="1" ht="15" x14ac:dyDescent="0.25">
      <c r="A96" s="1">
        <v>18</v>
      </c>
      <c r="B96" s="1">
        <v>18</v>
      </c>
      <c r="C96" s="57" t="s">
        <v>490</v>
      </c>
      <c r="D96" s="29" t="s">
        <v>52</v>
      </c>
      <c r="E96" s="29"/>
      <c r="F96" s="29">
        <v>207</v>
      </c>
      <c r="G96" s="29">
        <v>199</v>
      </c>
      <c r="H96" s="29"/>
      <c r="I96" s="29"/>
      <c r="J96" s="29"/>
      <c r="K96" s="32">
        <f>IFERROR(LARGE(E96:J96,1),0)+IF($D$5&gt;=2,IFERROR(LARGE(E96:J96,2),0),0)+IF($D$5&gt;=3,IFERROR(LARGE(E96:J96,3),0),0)+IF($D$5&gt;=4,IFERROR(LARGE(E96:J96,4),0),0)+IF($D$5&gt;=5,IFERROR(LARGE(E96:J96,5),0),0)+IF($D$5&gt;=6,IFERROR(LARGE(E96:J96,6),0),0)</f>
        <v>406</v>
      </c>
      <c r="L96" s="32" t="s">
        <v>928</v>
      </c>
      <c r="M96" s="32"/>
      <c r="N96" s="32">
        <f>K96-(ROW(K96)-ROW(K$6))/10000</f>
        <v>405.99099999999999</v>
      </c>
      <c r="O96" s="32">
        <f>COUNT(E96:J96)</f>
        <v>2</v>
      </c>
      <c r="P96" s="32">
        <f ca="1">IF(AND(O96=1,OFFSET(D96,0,P$3)&gt;0),"Y",0)</f>
        <v>0</v>
      </c>
      <c r="Q96" s="33" t="s">
        <v>25</v>
      </c>
      <c r="R96" s="34">
        <f>1-(Q96=Q95)</f>
        <v>0</v>
      </c>
      <c r="S96" s="34">
        <f>N96+T96/1000+U96/10000+V96/100000+W96/1000000+X96/10000000+Y96/100000000</f>
        <v>406.21789999999999</v>
      </c>
      <c r="T96" s="29">
        <v>207</v>
      </c>
      <c r="U96" s="29">
        <v>199</v>
      </c>
      <c r="V96" s="29"/>
      <c r="W96" s="29"/>
      <c r="X96" s="29"/>
      <c r="Y96" s="29"/>
      <c r="AA96" s="35">
        <v>0</v>
      </c>
      <c r="AB96" s="35">
        <v>0</v>
      </c>
      <c r="AC96" s="35">
        <v>0</v>
      </c>
      <c r="AD96" s="35">
        <v>0</v>
      </c>
      <c r="AE96" s="36">
        <v>2</v>
      </c>
      <c r="AF96" s="37">
        <v>406.21789999999999</v>
      </c>
      <c r="AG96" s="38">
        <v>207</v>
      </c>
      <c r="AH96" s="32">
        <v>613</v>
      </c>
      <c r="AI96" s="38"/>
      <c r="AJ96" s="38"/>
      <c r="AK96" s="38"/>
      <c r="AL96" s="48"/>
      <c r="AN96" s="1"/>
    </row>
    <row r="97" spans="1:40" s="26" customFormat="1" ht="15" x14ac:dyDescent="0.25">
      <c r="A97" s="1">
        <v>19</v>
      </c>
      <c r="B97" s="1">
        <v>19</v>
      </c>
      <c r="C97" s="57" t="s">
        <v>210</v>
      </c>
      <c r="D97" s="29" t="s">
        <v>174</v>
      </c>
      <c r="E97" s="29"/>
      <c r="F97" s="29"/>
      <c r="G97" s="29">
        <v>183</v>
      </c>
      <c r="H97" s="29">
        <v>217</v>
      </c>
      <c r="I97" s="29"/>
      <c r="J97" s="29"/>
      <c r="K97" s="32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400</v>
      </c>
      <c r="L97" s="32" t="s">
        <v>928</v>
      </c>
      <c r="M97" s="32"/>
      <c r="N97" s="32">
        <f>K97-(ROW(K97)-ROW(K$6))/10000</f>
        <v>399.99090000000001</v>
      </c>
      <c r="O97" s="32">
        <f>COUNT(E97:J97)</f>
        <v>2</v>
      </c>
      <c r="P97" s="32">
        <f ca="1">IF(AND(O97=1,OFFSET(D97,0,P$3)&gt;0),"Y",0)</f>
        <v>0</v>
      </c>
      <c r="Q97" s="33" t="s">
        <v>25</v>
      </c>
      <c r="R97" s="34">
        <f>1-(Q97=Q96)</f>
        <v>0</v>
      </c>
      <c r="S97" s="34">
        <f>N97+T97/1000+U97/10000+V97/100000+W97/1000000+X97/10000000+Y97/100000000</f>
        <v>400.22620000000001</v>
      </c>
      <c r="T97" s="29">
        <v>217</v>
      </c>
      <c r="U97" s="29">
        <v>183</v>
      </c>
      <c r="V97" s="29"/>
      <c r="W97" s="29"/>
      <c r="X97" s="29"/>
      <c r="Y97" s="29"/>
      <c r="AA97" s="35">
        <v>0</v>
      </c>
      <c r="AB97" s="35">
        <v>0</v>
      </c>
      <c r="AC97" s="35">
        <v>0</v>
      </c>
      <c r="AD97" s="35">
        <v>0</v>
      </c>
      <c r="AE97" s="36">
        <v>2</v>
      </c>
      <c r="AF97" s="37">
        <v>400.22620000000001</v>
      </c>
      <c r="AG97" s="38">
        <v>217</v>
      </c>
      <c r="AH97" s="32">
        <v>617</v>
      </c>
      <c r="AI97" s="38"/>
      <c r="AJ97" s="38"/>
      <c r="AK97" s="38"/>
      <c r="AL97" s="48"/>
      <c r="AN97" s="1"/>
    </row>
    <row r="98" spans="1:40" s="26" customFormat="1" ht="15" x14ac:dyDescent="0.25">
      <c r="A98" s="1">
        <v>20</v>
      </c>
      <c r="B98" s="1">
        <v>20</v>
      </c>
      <c r="C98" s="57" t="s">
        <v>491</v>
      </c>
      <c r="D98" s="29" t="s">
        <v>104</v>
      </c>
      <c r="E98" s="29">
        <v>189</v>
      </c>
      <c r="F98" s="29"/>
      <c r="G98" s="29">
        <v>171</v>
      </c>
      <c r="H98" s="29"/>
      <c r="I98" s="29"/>
      <c r="J98" s="29"/>
      <c r="K98" s="32">
        <f>IFERROR(LARGE(E98:J98,1),0)+IF($D$5&gt;=2,IFERROR(LARGE(E98:J98,2),0),0)+IF($D$5&gt;=3,IFERROR(LARGE(E98:J98,3),0),0)+IF($D$5&gt;=4,IFERROR(LARGE(E98:J98,4),0),0)+IF($D$5&gt;=5,IFERROR(LARGE(E98:J98,5),0),0)+IF($D$5&gt;=6,IFERROR(LARGE(E98:J98,6),0),0)</f>
        <v>360</v>
      </c>
      <c r="L98" s="32" t="s">
        <v>928</v>
      </c>
      <c r="M98" s="32"/>
      <c r="N98" s="32">
        <f>K98-(ROW(K98)-ROW(K$6))/10000</f>
        <v>359.99079999999998</v>
      </c>
      <c r="O98" s="32">
        <f>COUNT(E98:J98)</f>
        <v>2</v>
      </c>
      <c r="P98" s="32">
        <f ca="1">IF(AND(O98=1,OFFSET(D98,0,P$3)&gt;0),"Y",0)</f>
        <v>0</v>
      </c>
      <c r="Q98" s="33" t="s">
        <v>25</v>
      </c>
      <c r="R98" s="34">
        <f>1-(Q98=Q97)</f>
        <v>0</v>
      </c>
      <c r="S98" s="34">
        <f>N98+T98/1000+U98/10000+V98/100000+W98/1000000+X98/10000000+Y98/100000000</f>
        <v>360.19690000000003</v>
      </c>
      <c r="T98" s="29">
        <v>189</v>
      </c>
      <c r="U98" s="29">
        <v>171</v>
      </c>
      <c r="V98" s="29"/>
      <c r="W98" s="29"/>
      <c r="X98" s="29"/>
      <c r="Y98" s="29"/>
      <c r="AA98" s="35">
        <v>0</v>
      </c>
      <c r="AB98" s="35">
        <v>0</v>
      </c>
      <c r="AC98" s="35">
        <v>0</v>
      </c>
      <c r="AD98" s="35">
        <v>0</v>
      </c>
      <c r="AE98" s="36">
        <v>2</v>
      </c>
      <c r="AF98" s="37">
        <v>360.19690000000003</v>
      </c>
      <c r="AG98" s="38">
        <v>189</v>
      </c>
      <c r="AH98" s="32">
        <v>549</v>
      </c>
      <c r="AI98" s="38"/>
      <c r="AJ98" s="38"/>
      <c r="AK98" s="38"/>
      <c r="AL98" s="48"/>
      <c r="AN98" s="1"/>
    </row>
    <row r="99" spans="1:40" s="26" customFormat="1" ht="15" x14ac:dyDescent="0.25">
      <c r="A99" s="1">
        <v>21</v>
      </c>
      <c r="B99" s="1">
        <v>21</v>
      </c>
      <c r="C99" s="57" t="s">
        <v>492</v>
      </c>
      <c r="D99" s="29" t="s">
        <v>24</v>
      </c>
      <c r="E99" s="29">
        <v>282</v>
      </c>
      <c r="F99" s="29"/>
      <c r="G99" s="29"/>
      <c r="H99" s="29"/>
      <c r="I99" s="29"/>
      <c r="J99" s="29"/>
      <c r="K99" s="32">
        <f>IFERROR(LARGE(E99:J99,1),0)+IF($D$5&gt;=2,IFERROR(LARGE(E99:J99,2),0),0)+IF($D$5&gt;=3,IFERROR(LARGE(E99:J99,3),0),0)+IF($D$5&gt;=4,IFERROR(LARGE(E99:J99,4),0),0)+IF($D$5&gt;=5,IFERROR(LARGE(E99:J99,5),0),0)+IF($D$5&gt;=6,IFERROR(LARGE(E99:J99,6),0),0)</f>
        <v>282</v>
      </c>
      <c r="L99" s="32" t="s">
        <v>928</v>
      </c>
      <c r="M99" s="32"/>
      <c r="N99" s="32">
        <f>K99-(ROW(K99)-ROW(K$6))/10000</f>
        <v>281.9907</v>
      </c>
      <c r="O99" s="32">
        <f>COUNT(E99:J99)</f>
        <v>1</v>
      </c>
      <c r="P99" s="32">
        <f ca="1">IF(AND(O99=1,OFFSET(D99,0,P$3)&gt;0),"Y",0)</f>
        <v>0</v>
      </c>
      <c r="Q99" s="33" t="s">
        <v>25</v>
      </c>
      <c r="R99" s="34">
        <f>1-(Q99=Q98)</f>
        <v>0</v>
      </c>
      <c r="S99" s="34">
        <f>N99+T99/1000+U99/10000+V99/100000+W99/1000000+X99/10000000+Y99/100000000</f>
        <v>282.27269999999999</v>
      </c>
      <c r="T99" s="29">
        <v>282</v>
      </c>
      <c r="U99" s="29"/>
      <c r="V99" s="29"/>
      <c r="W99" s="29"/>
      <c r="X99" s="29"/>
      <c r="Y99" s="29"/>
      <c r="AA99" s="35">
        <v>0</v>
      </c>
      <c r="AB99" s="35">
        <v>0</v>
      </c>
      <c r="AC99" s="35">
        <v>0</v>
      </c>
      <c r="AD99" s="35">
        <v>0</v>
      </c>
      <c r="AE99" s="36">
        <v>1</v>
      </c>
      <c r="AF99" s="37">
        <v>282.27269999999999</v>
      </c>
      <c r="AG99" s="38">
        <v>282</v>
      </c>
      <c r="AH99" s="32">
        <v>564</v>
      </c>
      <c r="AI99" s="38"/>
      <c r="AJ99" s="38"/>
      <c r="AK99" s="38"/>
      <c r="AL99" s="48"/>
      <c r="AN99" s="1"/>
    </row>
    <row r="100" spans="1:40" s="26" customFormat="1" ht="15" x14ac:dyDescent="0.25">
      <c r="A100" s="1">
        <v>22</v>
      </c>
      <c r="B100" s="1">
        <v>22</v>
      </c>
      <c r="C100" s="57" t="s">
        <v>493</v>
      </c>
      <c r="D100" s="29" t="s">
        <v>19</v>
      </c>
      <c r="E100" s="29">
        <v>281</v>
      </c>
      <c r="F100" s="29"/>
      <c r="G100" s="29"/>
      <c r="H100" s="29"/>
      <c r="I100" s="29"/>
      <c r="J100" s="29"/>
      <c r="K100" s="32">
        <f>IFERROR(LARGE(E100:J100,1),0)+IF($D$5&gt;=2,IFERROR(LARGE(E100:J100,2),0),0)+IF($D$5&gt;=3,IFERROR(LARGE(E100:J100,3),0),0)+IF($D$5&gt;=4,IFERROR(LARGE(E100:J100,4),0),0)+IF($D$5&gt;=5,IFERROR(LARGE(E100:J100,5),0),0)+IF($D$5&gt;=6,IFERROR(LARGE(E100:J100,6),0),0)</f>
        <v>281</v>
      </c>
      <c r="L100" s="32" t="s">
        <v>928</v>
      </c>
      <c r="M100" s="32"/>
      <c r="N100" s="32">
        <f>K100-(ROW(K100)-ROW(K$6))/10000</f>
        <v>280.99059999999997</v>
      </c>
      <c r="O100" s="32">
        <f>COUNT(E100:J100)</f>
        <v>1</v>
      </c>
      <c r="P100" s="32">
        <f ca="1">IF(AND(O100=1,OFFSET(D100,0,P$3)&gt;0),"Y",0)</f>
        <v>0</v>
      </c>
      <c r="Q100" s="33" t="s">
        <v>25</v>
      </c>
      <c r="R100" s="34">
        <f>1-(Q100=Q99)</f>
        <v>0</v>
      </c>
      <c r="S100" s="34">
        <f>N100+T100/1000+U100/10000+V100/100000+W100/1000000+X100/10000000+Y100/100000000</f>
        <v>281.27159999999998</v>
      </c>
      <c r="T100" s="29">
        <v>281</v>
      </c>
      <c r="U100" s="29"/>
      <c r="V100" s="29"/>
      <c r="W100" s="29"/>
      <c r="X100" s="29"/>
      <c r="Y100" s="29"/>
      <c r="AA100" s="35">
        <v>0</v>
      </c>
      <c r="AB100" s="35">
        <v>0</v>
      </c>
      <c r="AC100" s="35">
        <v>0</v>
      </c>
      <c r="AD100" s="35">
        <v>0</v>
      </c>
      <c r="AE100" s="36">
        <v>1</v>
      </c>
      <c r="AF100" s="37">
        <v>281.27159999999998</v>
      </c>
      <c r="AG100" s="38">
        <v>281</v>
      </c>
      <c r="AH100" s="32">
        <v>562</v>
      </c>
      <c r="AI100" s="38"/>
      <c r="AJ100" s="38"/>
      <c r="AK100" s="38"/>
      <c r="AL100" s="48"/>
      <c r="AN100" s="1"/>
    </row>
    <row r="101" spans="1:40" s="26" customFormat="1" ht="15" x14ac:dyDescent="0.25">
      <c r="A101" s="1">
        <v>23</v>
      </c>
      <c r="B101" s="1">
        <v>23</v>
      </c>
      <c r="C101" s="57" t="s">
        <v>494</v>
      </c>
      <c r="D101" s="29" t="s">
        <v>40</v>
      </c>
      <c r="E101" s="29"/>
      <c r="F101" s="29"/>
      <c r="G101" s="29">
        <v>281</v>
      </c>
      <c r="H101" s="29"/>
      <c r="I101" s="29"/>
      <c r="J101" s="29"/>
      <c r="K101" s="32">
        <f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281</v>
      </c>
      <c r="L101" s="32" t="s">
        <v>928</v>
      </c>
      <c r="M101" s="32"/>
      <c r="N101" s="32">
        <f>K101-(ROW(K101)-ROW(K$6))/10000</f>
        <v>280.9905</v>
      </c>
      <c r="O101" s="32">
        <f>COUNT(E101:J101)</f>
        <v>1</v>
      </c>
      <c r="P101" s="32">
        <f ca="1">IF(AND(O101=1,OFFSET(D101,0,P$3)&gt;0),"Y",0)</f>
        <v>0</v>
      </c>
      <c r="Q101" s="33" t="s">
        <v>25</v>
      </c>
      <c r="R101" s="34">
        <f>1-(Q101=Q100)</f>
        <v>0</v>
      </c>
      <c r="S101" s="34">
        <f>N101+T101/1000+U101/10000+V101/100000+W101/1000000+X101/10000000+Y101/100000000</f>
        <v>281.2715</v>
      </c>
      <c r="T101" s="29">
        <v>281</v>
      </c>
      <c r="U101" s="29"/>
      <c r="V101" s="29"/>
      <c r="W101" s="29"/>
      <c r="X101" s="29"/>
      <c r="Y101" s="29"/>
      <c r="AA101" s="35">
        <v>0</v>
      </c>
      <c r="AB101" s="35">
        <v>0</v>
      </c>
      <c r="AC101" s="35">
        <v>0</v>
      </c>
      <c r="AD101" s="35">
        <v>0</v>
      </c>
      <c r="AE101" s="36">
        <v>1</v>
      </c>
      <c r="AF101" s="37">
        <v>281.2715</v>
      </c>
      <c r="AG101" s="38">
        <v>281</v>
      </c>
      <c r="AH101" s="32">
        <v>562</v>
      </c>
      <c r="AI101" s="38"/>
      <c r="AJ101" s="38"/>
      <c r="AK101" s="38"/>
      <c r="AL101" s="48"/>
      <c r="AN101" s="1"/>
    </row>
    <row r="102" spans="1:40" s="26" customFormat="1" ht="15" x14ac:dyDescent="0.25">
      <c r="A102" s="1">
        <v>24</v>
      </c>
      <c r="B102" s="1">
        <v>24</v>
      </c>
      <c r="C102" s="57" t="s">
        <v>495</v>
      </c>
      <c r="D102" s="29" t="s">
        <v>24</v>
      </c>
      <c r="E102" s="29">
        <v>265</v>
      </c>
      <c r="F102" s="29"/>
      <c r="G102" s="29"/>
      <c r="H102" s="29"/>
      <c r="I102" s="29"/>
      <c r="J102" s="29"/>
      <c r="K102" s="32">
        <f>IFERROR(LARGE(E102:J102,1),0)+IF($D$5&gt;=2,IFERROR(LARGE(E102:J102,2),0),0)+IF($D$5&gt;=3,IFERROR(LARGE(E102:J102,3),0),0)+IF($D$5&gt;=4,IFERROR(LARGE(E102:J102,4),0),0)+IF($D$5&gt;=5,IFERROR(LARGE(E102:J102,5),0),0)+IF($D$5&gt;=6,IFERROR(LARGE(E102:J102,6),0),0)</f>
        <v>265</v>
      </c>
      <c r="L102" s="32" t="s">
        <v>928</v>
      </c>
      <c r="M102" s="32"/>
      <c r="N102" s="32">
        <f>K102-(ROW(K102)-ROW(K$6))/10000</f>
        <v>264.99040000000002</v>
      </c>
      <c r="O102" s="32">
        <f>COUNT(E102:J102)</f>
        <v>1</v>
      </c>
      <c r="P102" s="32">
        <f ca="1">IF(AND(O102=1,OFFSET(D102,0,P$3)&gt;0),"Y",0)</f>
        <v>0</v>
      </c>
      <c r="Q102" s="33" t="s">
        <v>25</v>
      </c>
      <c r="R102" s="34">
        <f>1-(Q102=Q101)</f>
        <v>0</v>
      </c>
      <c r="S102" s="34">
        <f>N102+T102/1000+U102/10000+V102/100000+W102/1000000+X102/10000000+Y102/100000000</f>
        <v>265.25540000000001</v>
      </c>
      <c r="T102" s="29">
        <v>265</v>
      </c>
      <c r="U102" s="29"/>
      <c r="V102" s="29"/>
      <c r="W102" s="29"/>
      <c r="X102" s="29"/>
      <c r="Y102" s="29"/>
      <c r="AA102" s="35">
        <v>0</v>
      </c>
      <c r="AB102" s="35">
        <v>0</v>
      </c>
      <c r="AC102" s="35">
        <v>0</v>
      </c>
      <c r="AD102" s="35">
        <v>0</v>
      </c>
      <c r="AE102" s="36">
        <v>1</v>
      </c>
      <c r="AF102" s="37">
        <v>265.25540000000001</v>
      </c>
      <c r="AG102" s="38">
        <v>265</v>
      </c>
      <c r="AH102" s="32">
        <v>530</v>
      </c>
      <c r="AI102" s="38"/>
      <c r="AJ102" s="38"/>
      <c r="AK102" s="38"/>
      <c r="AL102" s="48"/>
      <c r="AN102" s="1"/>
    </row>
    <row r="103" spans="1:40" s="26" customFormat="1" ht="15" x14ac:dyDescent="0.25">
      <c r="A103" s="1">
        <v>25</v>
      </c>
      <c r="B103" s="1">
        <v>25</v>
      </c>
      <c r="C103" s="57" t="s">
        <v>496</v>
      </c>
      <c r="D103" s="29" t="s">
        <v>34</v>
      </c>
      <c r="E103" s="29">
        <v>254</v>
      </c>
      <c r="F103" s="29"/>
      <c r="G103" s="29"/>
      <c r="H103" s="29"/>
      <c r="I103" s="29"/>
      <c r="J103" s="29"/>
      <c r="K103" s="32">
        <f>IFERROR(LARGE(E103:J103,1),0)+IF($D$5&gt;=2,IFERROR(LARGE(E103:J103,2),0),0)+IF($D$5&gt;=3,IFERROR(LARGE(E103:J103,3),0),0)+IF($D$5&gt;=4,IFERROR(LARGE(E103:J103,4),0),0)+IF($D$5&gt;=5,IFERROR(LARGE(E103:J103,5),0),0)+IF($D$5&gt;=6,IFERROR(LARGE(E103:J103,6),0),0)</f>
        <v>254</v>
      </c>
      <c r="L103" s="32" t="s">
        <v>928</v>
      </c>
      <c r="M103" s="32"/>
      <c r="N103" s="32">
        <f>K103-(ROW(K103)-ROW(K$6))/10000</f>
        <v>253.99029999999999</v>
      </c>
      <c r="O103" s="32">
        <f>COUNT(E103:J103)</f>
        <v>1</v>
      </c>
      <c r="P103" s="32">
        <f ca="1">IF(AND(O103=1,OFFSET(D103,0,P$3)&gt;0),"Y",0)</f>
        <v>0</v>
      </c>
      <c r="Q103" s="33" t="s">
        <v>25</v>
      </c>
      <c r="R103" s="34">
        <f>1-(Q103=Q102)</f>
        <v>0</v>
      </c>
      <c r="S103" s="34">
        <f>N103+T103/1000+U103/10000+V103/100000+W103/1000000+X103/10000000+Y103/100000000</f>
        <v>254.24429999999998</v>
      </c>
      <c r="T103" s="29">
        <v>254</v>
      </c>
      <c r="U103" s="29"/>
      <c r="V103" s="29"/>
      <c r="W103" s="29"/>
      <c r="X103" s="29"/>
      <c r="Y103" s="29"/>
      <c r="AA103" s="35">
        <v>0</v>
      </c>
      <c r="AB103" s="35">
        <v>0</v>
      </c>
      <c r="AC103" s="35">
        <v>0</v>
      </c>
      <c r="AD103" s="35">
        <v>0</v>
      </c>
      <c r="AE103" s="36">
        <v>1</v>
      </c>
      <c r="AF103" s="37">
        <v>254.24429999999998</v>
      </c>
      <c r="AG103" s="38">
        <v>254</v>
      </c>
      <c r="AH103" s="32">
        <v>508</v>
      </c>
      <c r="AI103" s="38"/>
      <c r="AJ103" s="38"/>
      <c r="AK103" s="38"/>
      <c r="AL103" s="48"/>
      <c r="AN103" s="1"/>
    </row>
    <row r="104" spans="1:40" s="26" customFormat="1" ht="15" x14ac:dyDescent="0.25">
      <c r="A104" s="1">
        <v>26</v>
      </c>
      <c r="B104" s="1">
        <v>26</v>
      </c>
      <c r="C104" s="57" t="s">
        <v>497</v>
      </c>
      <c r="D104" s="29" t="s">
        <v>109</v>
      </c>
      <c r="E104" s="29">
        <v>252</v>
      </c>
      <c r="F104" s="29"/>
      <c r="G104" s="29"/>
      <c r="H104" s="29"/>
      <c r="I104" s="29"/>
      <c r="J104" s="29"/>
      <c r="K104" s="32">
        <f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252</v>
      </c>
      <c r="L104" s="32" t="s">
        <v>928</v>
      </c>
      <c r="M104" s="32"/>
      <c r="N104" s="32">
        <f>K104-(ROW(K104)-ROW(K$6))/10000</f>
        <v>251.99019999999999</v>
      </c>
      <c r="O104" s="32">
        <f>COUNT(E104:J104)</f>
        <v>1</v>
      </c>
      <c r="P104" s="32">
        <f ca="1">IF(AND(O104=1,OFFSET(D104,0,P$3)&gt;0),"Y",0)</f>
        <v>0</v>
      </c>
      <c r="Q104" s="33" t="s">
        <v>25</v>
      </c>
      <c r="R104" s="34">
        <f>1-(Q104=Q103)</f>
        <v>0</v>
      </c>
      <c r="S104" s="34">
        <f>N104+T104/1000+U104/10000+V104/100000+W104/1000000+X104/10000000+Y104/100000000</f>
        <v>252.2422</v>
      </c>
      <c r="T104" s="29">
        <v>252</v>
      </c>
      <c r="U104" s="29"/>
      <c r="V104" s="29"/>
      <c r="W104" s="29"/>
      <c r="X104" s="29"/>
      <c r="Y104" s="29"/>
      <c r="AA104" s="35">
        <v>0</v>
      </c>
      <c r="AB104" s="35">
        <v>0</v>
      </c>
      <c r="AC104" s="35">
        <v>0</v>
      </c>
      <c r="AD104" s="35">
        <v>0</v>
      </c>
      <c r="AE104" s="36">
        <v>1</v>
      </c>
      <c r="AF104" s="37">
        <v>252.2422</v>
      </c>
      <c r="AG104" s="38">
        <v>252</v>
      </c>
      <c r="AH104" s="32">
        <v>504</v>
      </c>
      <c r="AI104" s="38"/>
      <c r="AJ104" s="38"/>
      <c r="AK104" s="38"/>
      <c r="AL104" s="48"/>
      <c r="AN104" s="1"/>
    </row>
    <row r="105" spans="1:40" s="26" customFormat="1" ht="15" x14ac:dyDescent="0.25">
      <c r="A105" s="1">
        <v>27</v>
      </c>
      <c r="B105" s="1">
        <v>27</v>
      </c>
      <c r="C105" s="57" t="s">
        <v>498</v>
      </c>
      <c r="D105" s="29" t="s">
        <v>40</v>
      </c>
      <c r="E105" s="29">
        <v>248</v>
      </c>
      <c r="F105" s="29"/>
      <c r="G105" s="29"/>
      <c r="H105" s="29"/>
      <c r="I105" s="29"/>
      <c r="J105" s="29"/>
      <c r="K105" s="32">
        <f>IFERROR(LARGE(E105:J105,1),0)+IF($D$5&gt;=2,IFERROR(LARGE(E105:J105,2),0),0)+IF($D$5&gt;=3,IFERROR(LARGE(E105:J105,3),0),0)+IF($D$5&gt;=4,IFERROR(LARGE(E105:J105,4),0),0)+IF($D$5&gt;=5,IFERROR(LARGE(E105:J105,5),0),0)+IF($D$5&gt;=6,IFERROR(LARGE(E105:J105,6),0),0)</f>
        <v>248</v>
      </c>
      <c r="L105" s="32" t="s">
        <v>928</v>
      </c>
      <c r="M105" s="32"/>
      <c r="N105" s="32">
        <f>K105-(ROW(K105)-ROW(K$6))/10000</f>
        <v>247.99010000000001</v>
      </c>
      <c r="O105" s="32">
        <f>COUNT(E105:J105)</f>
        <v>1</v>
      </c>
      <c r="P105" s="32">
        <f ca="1">IF(AND(O105=1,OFFSET(D105,0,P$3)&gt;0),"Y",0)</f>
        <v>0</v>
      </c>
      <c r="Q105" s="33" t="s">
        <v>25</v>
      </c>
      <c r="R105" s="34">
        <f>1-(Q105=Q104)</f>
        <v>0</v>
      </c>
      <c r="S105" s="34">
        <f>N105+T105/1000+U105/10000+V105/100000+W105/1000000+X105/10000000+Y105/100000000</f>
        <v>248.2381</v>
      </c>
      <c r="T105" s="29">
        <v>248</v>
      </c>
      <c r="U105" s="29"/>
      <c r="V105" s="29"/>
      <c r="W105" s="29"/>
      <c r="X105" s="29"/>
      <c r="Y105" s="29"/>
      <c r="AA105" s="35">
        <v>0</v>
      </c>
      <c r="AB105" s="35">
        <v>0</v>
      </c>
      <c r="AC105" s="35">
        <v>0</v>
      </c>
      <c r="AD105" s="35">
        <v>0</v>
      </c>
      <c r="AE105" s="36">
        <v>1</v>
      </c>
      <c r="AF105" s="37">
        <v>248.2381</v>
      </c>
      <c r="AG105" s="38">
        <v>248</v>
      </c>
      <c r="AH105" s="32">
        <v>496</v>
      </c>
      <c r="AI105" s="38"/>
      <c r="AJ105" s="38"/>
      <c r="AK105" s="38"/>
      <c r="AL105" s="48"/>
      <c r="AN105" s="1"/>
    </row>
    <row r="106" spans="1:40" s="26" customFormat="1" ht="15" x14ac:dyDescent="0.25">
      <c r="A106" s="1">
        <v>28</v>
      </c>
      <c r="B106" s="1">
        <v>28</v>
      </c>
      <c r="C106" s="57" t="s">
        <v>499</v>
      </c>
      <c r="D106" s="29" t="s">
        <v>34</v>
      </c>
      <c r="E106" s="29"/>
      <c r="F106" s="29">
        <v>237</v>
      </c>
      <c r="G106" s="29"/>
      <c r="H106" s="29"/>
      <c r="I106" s="29"/>
      <c r="J106" s="29"/>
      <c r="K106" s="32">
        <f>IFERROR(LARGE(E106:J106,1),0)+IF($D$5&gt;=2,IFERROR(LARGE(E106:J106,2),0),0)+IF($D$5&gt;=3,IFERROR(LARGE(E106:J106,3),0),0)+IF($D$5&gt;=4,IFERROR(LARGE(E106:J106,4),0),0)+IF($D$5&gt;=5,IFERROR(LARGE(E106:J106,5),0),0)+IF($D$5&gt;=6,IFERROR(LARGE(E106:J106,6),0),0)</f>
        <v>237</v>
      </c>
      <c r="L106" s="32" t="s">
        <v>928</v>
      </c>
      <c r="M106" s="32"/>
      <c r="N106" s="32">
        <f>K106-(ROW(K106)-ROW(K$6))/10000</f>
        <v>236.99</v>
      </c>
      <c r="O106" s="32">
        <f>COUNT(E106:J106)</f>
        <v>1</v>
      </c>
      <c r="P106" s="32">
        <f ca="1">IF(AND(O106=1,OFFSET(D106,0,P$3)&gt;0),"Y",0)</f>
        <v>0</v>
      </c>
      <c r="Q106" s="33" t="s">
        <v>25</v>
      </c>
      <c r="R106" s="34">
        <f>1-(Q106=Q105)</f>
        <v>0</v>
      </c>
      <c r="S106" s="34">
        <f>N106+T106/1000+U106/10000+V106/100000+W106/1000000+X106/10000000+Y106/100000000</f>
        <v>237.227</v>
      </c>
      <c r="T106" s="29">
        <v>237</v>
      </c>
      <c r="U106" s="29"/>
      <c r="V106" s="29"/>
      <c r="W106" s="29"/>
      <c r="X106" s="29"/>
      <c r="Y106" s="29"/>
      <c r="AA106" s="35">
        <v>0</v>
      </c>
      <c r="AB106" s="35">
        <v>0</v>
      </c>
      <c r="AC106" s="35">
        <v>0</v>
      </c>
      <c r="AD106" s="35">
        <v>0</v>
      </c>
      <c r="AE106" s="36">
        <v>1</v>
      </c>
      <c r="AF106" s="37">
        <v>237.227</v>
      </c>
      <c r="AG106" s="38">
        <v>237</v>
      </c>
      <c r="AH106" s="32">
        <v>474</v>
      </c>
      <c r="AI106" s="38"/>
      <c r="AJ106" s="38"/>
      <c r="AK106" s="38"/>
      <c r="AL106" s="48"/>
      <c r="AN106" s="1"/>
    </row>
    <row r="107" spans="1:40" s="26" customFormat="1" ht="15" x14ac:dyDescent="0.25">
      <c r="A107" s="1">
        <v>29</v>
      </c>
      <c r="B107" s="1">
        <v>29</v>
      </c>
      <c r="C107" s="57" t="s">
        <v>500</v>
      </c>
      <c r="D107" s="29" t="s">
        <v>40</v>
      </c>
      <c r="E107" s="29"/>
      <c r="F107" s="29"/>
      <c r="G107" s="29">
        <v>234</v>
      </c>
      <c r="H107" s="29"/>
      <c r="I107" s="29"/>
      <c r="J107" s="29"/>
      <c r="K107" s="32">
        <f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234</v>
      </c>
      <c r="L107" s="32" t="s">
        <v>928</v>
      </c>
      <c r="M107" s="32"/>
      <c r="N107" s="32">
        <f>K107-(ROW(K107)-ROW(K$6))/10000</f>
        <v>233.98990000000001</v>
      </c>
      <c r="O107" s="32">
        <f>COUNT(E107:J107)</f>
        <v>1</v>
      </c>
      <c r="P107" s="32">
        <f ca="1">IF(AND(O107=1,OFFSET(D107,0,P$3)&gt;0),"Y",0)</f>
        <v>0</v>
      </c>
      <c r="Q107" s="33" t="s">
        <v>25</v>
      </c>
      <c r="R107" s="34">
        <f>1-(Q107=Q106)</f>
        <v>0</v>
      </c>
      <c r="S107" s="34">
        <f>N107+T107/1000+U107/10000+V107/100000+W107/1000000+X107/10000000+Y107/100000000</f>
        <v>234.22390000000001</v>
      </c>
      <c r="T107" s="29">
        <v>234</v>
      </c>
      <c r="U107" s="29"/>
      <c r="V107" s="29"/>
      <c r="W107" s="29"/>
      <c r="X107" s="29"/>
      <c r="Y107" s="29"/>
      <c r="AA107" s="35">
        <v>0</v>
      </c>
      <c r="AB107" s="35">
        <v>0</v>
      </c>
      <c r="AC107" s="35">
        <v>0</v>
      </c>
      <c r="AD107" s="35">
        <v>0</v>
      </c>
      <c r="AE107" s="36">
        <v>1</v>
      </c>
      <c r="AF107" s="37">
        <v>234.22390000000001</v>
      </c>
      <c r="AG107" s="38">
        <v>234</v>
      </c>
      <c r="AH107" s="32">
        <v>468</v>
      </c>
      <c r="AI107" s="38"/>
      <c r="AJ107" s="38"/>
      <c r="AK107" s="38"/>
      <c r="AL107" s="48"/>
      <c r="AN107" s="1"/>
    </row>
    <row r="108" spans="1:40" s="26" customFormat="1" ht="15" x14ac:dyDescent="0.25">
      <c r="A108" s="1">
        <v>30</v>
      </c>
      <c r="B108" s="1">
        <v>30</v>
      </c>
      <c r="C108" s="57" t="s">
        <v>204</v>
      </c>
      <c r="D108" s="29" t="s">
        <v>34</v>
      </c>
      <c r="E108" s="29"/>
      <c r="F108" s="29"/>
      <c r="G108" s="29"/>
      <c r="H108" s="29">
        <v>221</v>
      </c>
      <c r="I108" s="29"/>
      <c r="J108" s="29"/>
      <c r="K108" s="32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221</v>
      </c>
      <c r="L108" s="32" t="s">
        <v>928</v>
      </c>
      <c r="M108" s="32"/>
      <c r="N108" s="32">
        <f>K108-(ROW(K108)-ROW(K$6))/10000</f>
        <v>220.9898</v>
      </c>
      <c r="O108" s="32">
        <f>COUNT(E108:J108)</f>
        <v>1</v>
      </c>
      <c r="P108" s="32" t="str">
        <f ca="1">IF(AND(O108=1,OFFSET(D108,0,P$3)&gt;0),"Y",0)</f>
        <v>Y</v>
      </c>
      <c r="Q108" s="33" t="s">
        <v>25</v>
      </c>
      <c r="R108" s="34">
        <f>1-(Q108=Q107)</f>
        <v>0</v>
      </c>
      <c r="S108" s="34">
        <f>N108+T108/1000+U108/10000+V108/100000+W108/1000000+X108/10000000+Y108/100000000</f>
        <v>221.21080000000001</v>
      </c>
      <c r="T108" s="29">
        <v>221</v>
      </c>
      <c r="U108" s="29"/>
      <c r="V108" s="29"/>
      <c r="W108" s="29"/>
      <c r="X108" s="29"/>
      <c r="Y108" s="29"/>
      <c r="AA108" s="35">
        <v>0</v>
      </c>
      <c r="AB108" s="35">
        <v>0</v>
      </c>
      <c r="AC108" s="35">
        <v>0</v>
      </c>
      <c r="AD108" s="35">
        <v>0</v>
      </c>
      <c r="AE108" s="36">
        <v>1</v>
      </c>
      <c r="AF108" s="37">
        <v>221.21080000000001</v>
      </c>
      <c r="AG108" s="38">
        <v>221</v>
      </c>
      <c r="AH108" s="32">
        <v>442</v>
      </c>
      <c r="AI108" s="38"/>
      <c r="AJ108" s="38"/>
      <c r="AK108" s="38"/>
      <c r="AL108" s="48"/>
      <c r="AN108" s="1"/>
    </row>
    <row r="109" spans="1:40" s="26" customFormat="1" ht="15" x14ac:dyDescent="0.25">
      <c r="A109" s="1">
        <v>31</v>
      </c>
      <c r="B109" s="1">
        <v>31</v>
      </c>
      <c r="C109" s="57" t="s">
        <v>501</v>
      </c>
      <c r="D109" s="29" t="s">
        <v>76</v>
      </c>
      <c r="E109" s="29"/>
      <c r="F109" s="29">
        <v>210</v>
      </c>
      <c r="G109" s="29"/>
      <c r="H109" s="29"/>
      <c r="I109" s="29"/>
      <c r="J109" s="29"/>
      <c r="K109" s="32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210</v>
      </c>
      <c r="L109" s="32" t="s">
        <v>928</v>
      </c>
      <c r="M109" s="32"/>
      <c r="N109" s="32">
        <f>K109-(ROW(K109)-ROW(K$6))/10000</f>
        <v>209.9897</v>
      </c>
      <c r="O109" s="32">
        <f>COUNT(E109:J109)</f>
        <v>1</v>
      </c>
      <c r="P109" s="32">
        <f ca="1">IF(AND(O109=1,OFFSET(D109,0,P$3)&gt;0),"Y",0)</f>
        <v>0</v>
      </c>
      <c r="Q109" s="33" t="s">
        <v>25</v>
      </c>
      <c r="R109" s="34">
        <f>1-(Q109=Q108)</f>
        <v>0</v>
      </c>
      <c r="S109" s="34">
        <f>N109+T109/1000+U109/10000+V109/100000+W109/1000000+X109/10000000+Y109/100000000</f>
        <v>210.19970000000001</v>
      </c>
      <c r="T109" s="29">
        <v>210</v>
      </c>
      <c r="U109" s="29"/>
      <c r="V109" s="29"/>
      <c r="W109" s="29"/>
      <c r="X109" s="29"/>
      <c r="Y109" s="29"/>
      <c r="AA109" s="35">
        <v>0</v>
      </c>
      <c r="AB109" s="35">
        <v>0</v>
      </c>
      <c r="AC109" s="35">
        <v>0</v>
      </c>
      <c r="AD109" s="35">
        <v>0</v>
      </c>
      <c r="AE109" s="36">
        <v>1</v>
      </c>
      <c r="AF109" s="37">
        <v>210.19970000000001</v>
      </c>
      <c r="AG109" s="38">
        <v>210</v>
      </c>
      <c r="AH109" s="32">
        <v>420</v>
      </c>
      <c r="AI109" s="38"/>
      <c r="AJ109" s="38"/>
      <c r="AK109" s="38"/>
      <c r="AL109" s="48"/>
      <c r="AN109" s="1"/>
    </row>
    <row r="110" spans="1:40" s="26" customFormat="1" ht="15" x14ac:dyDescent="0.25">
      <c r="A110" s="1">
        <v>32</v>
      </c>
      <c r="B110" s="1">
        <v>32</v>
      </c>
      <c r="C110" s="57" t="s">
        <v>502</v>
      </c>
      <c r="D110" s="29" t="s">
        <v>104</v>
      </c>
      <c r="E110" s="29"/>
      <c r="F110" s="29"/>
      <c r="G110" s="29">
        <v>195</v>
      </c>
      <c r="H110" s="29"/>
      <c r="I110" s="29"/>
      <c r="J110" s="29"/>
      <c r="K110" s="32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195</v>
      </c>
      <c r="L110" s="32" t="s">
        <v>928</v>
      </c>
      <c r="M110" s="32"/>
      <c r="N110" s="32">
        <f>K110-(ROW(K110)-ROW(K$6))/10000</f>
        <v>194.9896</v>
      </c>
      <c r="O110" s="32">
        <f>COUNT(E110:J110)</f>
        <v>1</v>
      </c>
      <c r="P110" s="32">
        <f ca="1">IF(AND(O110=1,OFFSET(D110,0,P$3)&gt;0),"Y",0)</f>
        <v>0</v>
      </c>
      <c r="Q110" s="33" t="s">
        <v>25</v>
      </c>
      <c r="R110" s="34">
        <f>1-(Q110=Q109)</f>
        <v>0</v>
      </c>
      <c r="S110" s="34">
        <f>N110+T110/1000+U110/10000+V110/100000+W110/1000000+X110/10000000+Y110/100000000</f>
        <v>195.18459999999999</v>
      </c>
      <c r="T110" s="29">
        <v>195</v>
      </c>
      <c r="U110" s="29"/>
      <c r="V110" s="29"/>
      <c r="W110" s="29"/>
      <c r="X110" s="29"/>
      <c r="Y110" s="29"/>
      <c r="AA110" s="35">
        <v>0</v>
      </c>
      <c r="AB110" s="35">
        <v>0</v>
      </c>
      <c r="AC110" s="35">
        <v>0</v>
      </c>
      <c r="AD110" s="35">
        <v>0</v>
      </c>
      <c r="AE110" s="36">
        <v>1</v>
      </c>
      <c r="AF110" s="37">
        <v>195.18459999999999</v>
      </c>
      <c r="AG110" s="38">
        <v>195</v>
      </c>
      <c r="AH110" s="32">
        <v>390</v>
      </c>
      <c r="AI110" s="38"/>
      <c r="AJ110" s="38"/>
      <c r="AK110" s="38"/>
      <c r="AL110" s="48"/>
      <c r="AN110" s="1"/>
    </row>
    <row r="111" spans="1:40" s="26" customFormat="1" ht="15" x14ac:dyDescent="0.25">
      <c r="A111" s="1">
        <v>33</v>
      </c>
      <c r="B111" s="1">
        <v>33</v>
      </c>
      <c r="C111" s="57" t="s">
        <v>503</v>
      </c>
      <c r="D111" s="29" t="s">
        <v>81</v>
      </c>
      <c r="E111" s="29"/>
      <c r="F111" s="29">
        <v>183</v>
      </c>
      <c r="G111" s="29"/>
      <c r="H111" s="29"/>
      <c r="I111" s="29"/>
      <c r="J111" s="29"/>
      <c r="K111" s="32">
        <f>IFERROR(LARGE(E111:J111,1),0)+IF($D$5&gt;=2,IFERROR(LARGE(E111:J111,2),0),0)+IF($D$5&gt;=3,IFERROR(LARGE(E111:J111,3),0),0)+IF($D$5&gt;=4,IFERROR(LARGE(E111:J111,4),0),0)+IF($D$5&gt;=5,IFERROR(LARGE(E111:J111,5),0),0)+IF($D$5&gt;=6,IFERROR(LARGE(E111:J111,6),0),0)</f>
        <v>183</v>
      </c>
      <c r="L111" s="32" t="s">
        <v>928</v>
      </c>
      <c r="M111" s="32"/>
      <c r="N111" s="32">
        <f>K111-(ROW(K111)-ROW(K$6))/10000</f>
        <v>182.98949999999999</v>
      </c>
      <c r="O111" s="32">
        <f>COUNT(E111:J111)</f>
        <v>1</v>
      </c>
      <c r="P111" s="32">
        <f ca="1">IF(AND(O111=1,OFFSET(D111,0,P$3)&gt;0),"Y",0)</f>
        <v>0</v>
      </c>
      <c r="Q111" s="33" t="s">
        <v>25</v>
      </c>
      <c r="R111" s="34">
        <f>1-(Q111=Q110)</f>
        <v>0</v>
      </c>
      <c r="S111" s="34">
        <f>N111+T111/1000+U111/10000+V111/100000+W111/1000000+X111/10000000+Y111/100000000</f>
        <v>183.17249999999999</v>
      </c>
      <c r="T111" s="29">
        <v>183</v>
      </c>
      <c r="U111" s="29"/>
      <c r="V111" s="29"/>
      <c r="W111" s="29"/>
      <c r="X111" s="29"/>
      <c r="Y111" s="29"/>
      <c r="AA111" s="35">
        <v>0</v>
      </c>
      <c r="AB111" s="35">
        <v>0</v>
      </c>
      <c r="AC111" s="35">
        <v>0</v>
      </c>
      <c r="AD111" s="35">
        <v>0</v>
      </c>
      <c r="AE111" s="36">
        <v>1</v>
      </c>
      <c r="AF111" s="37">
        <v>183.17249999999999</v>
      </c>
      <c r="AG111" s="38">
        <v>183</v>
      </c>
      <c r="AH111" s="32">
        <v>366</v>
      </c>
      <c r="AI111" s="38"/>
      <c r="AJ111" s="38"/>
      <c r="AK111" s="38"/>
      <c r="AL111" s="48"/>
      <c r="AN111" s="1"/>
    </row>
    <row r="112" spans="1:40" s="26" customFormat="1" ht="15" x14ac:dyDescent="0.25">
      <c r="A112" s="1">
        <v>34</v>
      </c>
      <c r="B112" s="1">
        <v>34</v>
      </c>
      <c r="C112" s="57" t="s">
        <v>504</v>
      </c>
      <c r="D112" s="29" t="s">
        <v>76</v>
      </c>
      <c r="E112" s="29">
        <v>182</v>
      </c>
      <c r="F112" s="29"/>
      <c r="G112" s="29"/>
      <c r="H112" s="29"/>
      <c r="I112" s="29"/>
      <c r="J112" s="29"/>
      <c r="K112" s="32">
        <f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182</v>
      </c>
      <c r="L112" s="32" t="s">
        <v>928</v>
      </c>
      <c r="M112" s="32"/>
      <c r="N112" s="32">
        <f>K112-(ROW(K112)-ROW(K$6))/10000</f>
        <v>181.98939999999999</v>
      </c>
      <c r="O112" s="32">
        <f>COUNT(E112:J112)</f>
        <v>1</v>
      </c>
      <c r="P112" s="32">
        <f ca="1">IF(AND(O112=1,OFFSET(D112,0,P$3)&gt;0),"Y",0)</f>
        <v>0</v>
      </c>
      <c r="Q112" s="33" t="s">
        <v>25</v>
      </c>
      <c r="R112" s="34">
        <f>1-(Q112=Q111)</f>
        <v>0</v>
      </c>
      <c r="S112" s="34">
        <f>N112+T112/1000+U112/10000+V112/100000+W112/1000000+X112/10000000+Y112/100000000</f>
        <v>182.17139999999998</v>
      </c>
      <c r="T112" s="29">
        <v>182</v>
      </c>
      <c r="U112" s="29"/>
      <c r="V112" s="29"/>
      <c r="W112" s="29"/>
      <c r="X112" s="29"/>
      <c r="Y112" s="29"/>
      <c r="AA112" s="35">
        <v>0</v>
      </c>
      <c r="AB112" s="35">
        <v>0</v>
      </c>
      <c r="AC112" s="35">
        <v>0</v>
      </c>
      <c r="AD112" s="35">
        <v>0</v>
      </c>
      <c r="AE112" s="36">
        <v>1</v>
      </c>
      <c r="AF112" s="37">
        <v>182.17139999999998</v>
      </c>
      <c r="AG112" s="38">
        <v>182</v>
      </c>
      <c r="AH112" s="32">
        <v>364</v>
      </c>
      <c r="AI112" s="38"/>
      <c r="AJ112" s="38"/>
      <c r="AK112" s="38"/>
      <c r="AL112" s="48"/>
      <c r="AN112" s="1"/>
    </row>
    <row r="113" spans="1:40" s="26" customFormat="1" ht="15" x14ac:dyDescent="0.25">
      <c r="A113" s="1">
        <v>35</v>
      </c>
      <c r="B113" s="1">
        <v>35</v>
      </c>
      <c r="C113" s="57" t="s">
        <v>505</v>
      </c>
      <c r="D113" s="29" t="s">
        <v>81</v>
      </c>
      <c r="E113" s="29"/>
      <c r="F113" s="29">
        <v>177</v>
      </c>
      <c r="G113" s="29"/>
      <c r="H113" s="29"/>
      <c r="I113" s="29"/>
      <c r="J113" s="29"/>
      <c r="K113" s="32">
        <f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177</v>
      </c>
      <c r="L113" s="32" t="s">
        <v>928</v>
      </c>
      <c r="M113" s="32"/>
      <c r="N113" s="32">
        <f>K113-(ROW(K113)-ROW(K$6))/10000</f>
        <v>176.98929999999999</v>
      </c>
      <c r="O113" s="32">
        <f>COUNT(E113:J113)</f>
        <v>1</v>
      </c>
      <c r="P113" s="32">
        <f ca="1">IF(AND(O113=1,OFFSET(D113,0,P$3)&gt;0),"Y",0)</f>
        <v>0</v>
      </c>
      <c r="Q113" s="33" t="s">
        <v>25</v>
      </c>
      <c r="R113" s="34">
        <f>1-(Q113=Q112)</f>
        <v>0</v>
      </c>
      <c r="S113" s="34">
        <f>N113+T113/1000+U113/10000+V113/100000+W113/1000000+X113/10000000+Y113/100000000</f>
        <v>177.16629999999998</v>
      </c>
      <c r="T113" s="29">
        <v>177</v>
      </c>
      <c r="U113" s="29"/>
      <c r="V113" s="29"/>
      <c r="W113" s="29"/>
      <c r="X113" s="29"/>
      <c r="Y113" s="29"/>
      <c r="AA113" s="35">
        <v>0</v>
      </c>
      <c r="AB113" s="35">
        <v>0</v>
      </c>
      <c r="AC113" s="35">
        <v>0</v>
      </c>
      <c r="AD113" s="35">
        <v>0</v>
      </c>
      <c r="AE113" s="36">
        <v>1</v>
      </c>
      <c r="AF113" s="37">
        <v>177.16629999999998</v>
      </c>
      <c r="AG113" s="38">
        <v>177</v>
      </c>
      <c r="AH113" s="32">
        <v>354</v>
      </c>
      <c r="AI113" s="38"/>
      <c r="AJ113" s="38"/>
      <c r="AK113" s="38"/>
      <c r="AL113" s="48"/>
      <c r="AN113" s="1"/>
    </row>
    <row r="114" spans="1:40" s="26" customFormat="1" ht="15" x14ac:dyDescent="0.25">
      <c r="A114" s="1">
        <v>36</v>
      </c>
      <c r="B114" s="1">
        <v>36</v>
      </c>
      <c r="C114" s="57" t="s">
        <v>506</v>
      </c>
      <c r="D114" s="29" t="s">
        <v>24</v>
      </c>
      <c r="E114" s="29"/>
      <c r="F114" s="29">
        <v>161</v>
      </c>
      <c r="G114" s="29"/>
      <c r="H114" s="29"/>
      <c r="I114" s="29"/>
      <c r="J114" s="29"/>
      <c r="K114" s="32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161</v>
      </c>
      <c r="L114" s="32" t="s">
        <v>928</v>
      </c>
      <c r="M114" s="32"/>
      <c r="N114" s="32">
        <f>K114-(ROW(K114)-ROW(K$6))/10000</f>
        <v>160.98920000000001</v>
      </c>
      <c r="O114" s="32">
        <f>COUNT(E114:J114)</f>
        <v>1</v>
      </c>
      <c r="P114" s="32">
        <f ca="1">IF(AND(O114=1,OFFSET(D114,0,P$3)&gt;0),"Y",0)</f>
        <v>0</v>
      </c>
      <c r="Q114" s="33" t="s">
        <v>25</v>
      </c>
      <c r="R114" s="34">
        <f>1-(Q114=Q113)</f>
        <v>0</v>
      </c>
      <c r="S114" s="34">
        <f>N114+T114/1000+U114/10000+V114/100000+W114/1000000+X114/10000000+Y114/100000000</f>
        <v>161.15020000000001</v>
      </c>
      <c r="T114" s="29">
        <v>161</v>
      </c>
      <c r="U114" s="29"/>
      <c r="V114" s="29"/>
      <c r="W114" s="29"/>
      <c r="X114" s="29"/>
      <c r="Y114" s="29"/>
      <c r="AA114" s="35">
        <v>0</v>
      </c>
      <c r="AB114" s="35">
        <v>0</v>
      </c>
      <c r="AC114" s="35">
        <v>0</v>
      </c>
      <c r="AD114" s="35">
        <v>0</v>
      </c>
      <c r="AE114" s="36">
        <v>1</v>
      </c>
      <c r="AF114" s="37">
        <v>161.15020000000001</v>
      </c>
      <c r="AG114" s="38">
        <v>161</v>
      </c>
      <c r="AH114" s="32">
        <v>322</v>
      </c>
      <c r="AI114" s="38"/>
      <c r="AJ114" s="38"/>
      <c r="AK114" s="38"/>
      <c r="AL114" s="48"/>
      <c r="AN114" s="1"/>
    </row>
    <row r="115" spans="1:40" s="26" customFormat="1" ht="15" x14ac:dyDescent="0.25">
      <c r="A115" s="1">
        <v>37</v>
      </c>
      <c r="B115" s="1">
        <v>37</v>
      </c>
      <c r="C115" s="57" t="s">
        <v>507</v>
      </c>
      <c r="D115" s="29" t="s">
        <v>81</v>
      </c>
      <c r="E115" s="29"/>
      <c r="F115" s="29">
        <v>142</v>
      </c>
      <c r="G115" s="29"/>
      <c r="H115" s="29"/>
      <c r="I115" s="29"/>
      <c r="J115" s="29"/>
      <c r="K115" s="32">
        <f>IFERROR(LARGE(E115:J115,1),0)+IF($D$5&gt;=2,IFERROR(LARGE(E115:J115,2),0),0)+IF($D$5&gt;=3,IFERROR(LARGE(E115:J115,3),0),0)+IF($D$5&gt;=4,IFERROR(LARGE(E115:J115,4),0),0)+IF($D$5&gt;=5,IFERROR(LARGE(E115:J115,5),0),0)+IF($D$5&gt;=6,IFERROR(LARGE(E115:J115,6),0),0)</f>
        <v>142</v>
      </c>
      <c r="L115" s="32" t="s">
        <v>928</v>
      </c>
      <c r="M115" s="32"/>
      <c r="N115" s="32">
        <f>K115-(ROW(K115)-ROW(K$6))/10000</f>
        <v>141.98910000000001</v>
      </c>
      <c r="O115" s="32">
        <f>COUNT(E115:J115)</f>
        <v>1</v>
      </c>
      <c r="P115" s="32">
        <f ca="1">IF(AND(O115=1,OFFSET(D115,0,P$3)&gt;0),"Y",0)</f>
        <v>0</v>
      </c>
      <c r="Q115" s="33" t="s">
        <v>25</v>
      </c>
      <c r="R115" s="34">
        <f>1-(Q115=Q114)</f>
        <v>0</v>
      </c>
      <c r="S115" s="34">
        <f>N115+T115/1000+U115/10000+V115/100000+W115/1000000+X115/10000000+Y115/100000000</f>
        <v>142.1311</v>
      </c>
      <c r="T115" s="29">
        <v>142</v>
      </c>
      <c r="U115" s="29"/>
      <c r="V115" s="29"/>
      <c r="W115" s="29"/>
      <c r="X115" s="29"/>
      <c r="Y115" s="29"/>
      <c r="AA115" s="35">
        <v>0</v>
      </c>
      <c r="AB115" s="35">
        <v>0</v>
      </c>
      <c r="AC115" s="35">
        <v>0</v>
      </c>
      <c r="AD115" s="35">
        <v>0</v>
      </c>
      <c r="AE115" s="36">
        <v>1</v>
      </c>
      <c r="AF115" s="37">
        <v>142.1311</v>
      </c>
      <c r="AG115" s="38">
        <v>142</v>
      </c>
      <c r="AH115" s="32">
        <v>284</v>
      </c>
      <c r="AI115" s="38"/>
      <c r="AJ115" s="38"/>
      <c r="AK115" s="38"/>
      <c r="AL115" s="48"/>
      <c r="AN115" s="1"/>
    </row>
    <row r="116" spans="1:40" s="26" customFormat="1" ht="15" x14ac:dyDescent="0.25">
      <c r="A116" s="1">
        <v>38</v>
      </c>
      <c r="B116" s="1">
        <v>38</v>
      </c>
      <c r="C116" s="57" t="s">
        <v>508</v>
      </c>
      <c r="D116" s="29" t="s">
        <v>81</v>
      </c>
      <c r="E116" s="29"/>
      <c r="F116" s="29"/>
      <c r="G116" s="29">
        <v>114</v>
      </c>
      <c r="H116" s="29"/>
      <c r="I116" s="29"/>
      <c r="J116" s="29"/>
      <c r="K116" s="32">
        <f>IFERROR(LARGE(E116:J116,1),0)+IF($D$5&gt;=2,IFERROR(LARGE(E116:J116,2),0),0)+IF($D$5&gt;=3,IFERROR(LARGE(E116:J116,3),0),0)+IF($D$5&gt;=4,IFERROR(LARGE(E116:J116,4),0),0)+IF($D$5&gt;=5,IFERROR(LARGE(E116:J116,5),0),0)+IF($D$5&gt;=6,IFERROR(LARGE(E116:J116,6),0),0)</f>
        <v>114</v>
      </c>
      <c r="L116" s="32" t="s">
        <v>928</v>
      </c>
      <c r="M116" s="32"/>
      <c r="N116" s="32">
        <f>K116-(ROW(K116)-ROW(K$6))/10000</f>
        <v>113.989</v>
      </c>
      <c r="O116" s="32">
        <f>COUNT(E116:J116)</f>
        <v>1</v>
      </c>
      <c r="P116" s="32">
        <f ca="1">IF(AND(O116=1,OFFSET(D116,0,P$3)&gt;0),"Y",0)</f>
        <v>0</v>
      </c>
      <c r="Q116" s="33" t="s">
        <v>25</v>
      </c>
      <c r="R116" s="34">
        <f>1-(Q116=Q115)</f>
        <v>0</v>
      </c>
      <c r="S116" s="34">
        <f>N116+T116/1000+U116/10000+V116/100000+W116/1000000+X116/10000000+Y116/100000000</f>
        <v>114.10300000000001</v>
      </c>
      <c r="T116" s="29">
        <v>114</v>
      </c>
      <c r="U116" s="29"/>
      <c r="V116" s="29"/>
      <c r="W116" s="29"/>
      <c r="X116" s="29"/>
      <c r="Y116" s="29"/>
      <c r="AA116" s="35">
        <v>0</v>
      </c>
      <c r="AB116" s="35">
        <v>0</v>
      </c>
      <c r="AC116" s="35">
        <v>0</v>
      </c>
      <c r="AD116" s="35">
        <v>0</v>
      </c>
      <c r="AE116" s="36">
        <v>1</v>
      </c>
      <c r="AF116" s="37">
        <v>114.10300000000001</v>
      </c>
      <c r="AG116" s="38">
        <v>114</v>
      </c>
      <c r="AH116" s="32">
        <v>228</v>
      </c>
      <c r="AI116" s="38"/>
      <c r="AJ116" s="38"/>
      <c r="AK116" s="38"/>
      <c r="AL116" s="48"/>
      <c r="AN116" s="1"/>
    </row>
    <row r="117" spans="1:40" ht="5.0999999999999996" customHeight="1" x14ac:dyDescent="0.25">
      <c r="A117" s="57"/>
      <c r="B117" s="1"/>
      <c r="C117" s="57"/>
      <c r="D117" s="29"/>
      <c r="E117" s="29"/>
      <c r="F117" s="29"/>
      <c r="G117" s="29"/>
      <c r="H117" s="29"/>
      <c r="I117" s="29"/>
      <c r="J117" s="29"/>
      <c r="K117" s="32"/>
      <c r="L117" s="27"/>
      <c r="M117" s="27"/>
      <c r="N117" s="32"/>
      <c r="O117" s="27"/>
      <c r="P117" s="27"/>
      <c r="R117" s="58"/>
      <c r="S117" s="34"/>
      <c r="T117" s="29"/>
      <c r="U117" s="29"/>
      <c r="V117" s="27"/>
      <c r="W117" s="27"/>
      <c r="X117" s="27"/>
      <c r="Y117" s="27"/>
      <c r="AE117" s="59"/>
      <c r="AF117" s="59"/>
      <c r="AG117" s="26"/>
      <c r="AH117" s="26"/>
      <c r="AI117" s="38"/>
      <c r="AJ117" s="38"/>
      <c r="AK117" s="38"/>
      <c r="AL117" s="30"/>
      <c r="AM117" s="26"/>
      <c r="AN117" s="1"/>
    </row>
    <row r="118" spans="1:40" ht="15" x14ac:dyDescent="0.25">
      <c r="A118" s="57"/>
      <c r="B118" s="1"/>
      <c r="C118" s="57"/>
      <c r="D118" s="29"/>
      <c r="E118" s="29"/>
      <c r="F118" s="27"/>
      <c r="G118" s="27"/>
      <c r="H118" s="27"/>
      <c r="I118" s="27"/>
      <c r="J118" s="27"/>
      <c r="K118" s="32"/>
      <c r="L118" s="27"/>
      <c r="M118" s="27"/>
      <c r="N118" s="32"/>
      <c r="O118" s="27"/>
      <c r="P118" s="27"/>
      <c r="R118" s="58"/>
      <c r="S118" s="34"/>
      <c r="T118" s="29"/>
      <c r="U118" s="29"/>
      <c r="V118" s="27"/>
      <c r="W118" s="27"/>
      <c r="X118" s="27"/>
      <c r="Y118" s="27"/>
      <c r="AE118" s="59"/>
      <c r="AF118" s="59"/>
      <c r="AG118" s="26"/>
      <c r="AH118" s="26"/>
      <c r="AI118" s="38"/>
      <c r="AJ118" s="38"/>
      <c r="AK118" s="38"/>
      <c r="AL118" s="30"/>
      <c r="AM118" s="26"/>
      <c r="AN118" s="1"/>
    </row>
    <row r="119" spans="1:40" ht="15" x14ac:dyDescent="0.25">
      <c r="A119" s="1"/>
      <c r="B119" s="1"/>
      <c r="C119" s="56" t="s">
        <v>48</v>
      </c>
      <c r="D119" s="29"/>
      <c r="E119" s="29"/>
      <c r="F119" s="27"/>
      <c r="G119" s="27"/>
      <c r="H119" s="27"/>
      <c r="I119" s="27"/>
      <c r="J119" s="27"/>
      <c r="K119" s="32"/>
      <c r="L119" s="27"/>
      <c r="M119" s="27"/>
      <c r="N119" s="32"/>
      <c r="O119" s="27"/>
      <c r="P119" s="27"/>
      <c r="Q119" s="50" t="str">
        <f>C119</f>
        <v>M45</v>
      </c>
      <c r="R119" s="58"/>
      <c r="S119" s="34"/>
      <c r="T119" s="29"/>
      <c r="U119" s="29"/>
      <c r="V119" s="27"/>
      <c r="W119" s="27"/>
      <c r="X119" s="27"/>
      <c r="Y119" s="27"/>
      <c r="AE119" s="59"/>
      <c r="AF119" s="59"/>
      <c r="AG119" s="26"/>
      <c r="AH119" s="26"/>
      <c r="AI119" s="38">
        <v>821</v>
      </c>
      <c r="AJ119" s="38">
        <v>819</v>
      </c>
      <c r="AK119" s="38">
        <v>795</v>
      </c>
      <c r="AL119" s="30"/>
      <c r="AM119" s="26"/>
      <c r="AN119" s="1"/>
    </row>
    <row r="120" spans="1:40" ht="15" x14ac:dyDescent="0.25">
      <c r="A120" s="1">
        <v>1</v>
      </c>
      <c r="B120" s="1">
        <v>1</v>
      </c>
      <c r="C120" s="57" t="s">
        <v>66</v>
      </c>
      <c r="D120" s="29" t="s">
        <v>68</v>
      </c>
      <c r="E120" s="29">
        <v>258</v>
      </c>
      <c r="F120" s="27">
        <v>270</v>
      </c>
      <c r="G120" s="27">
        <v>268</v>
      </c>
      <c r="H120" s="27">
        <v>283</v>
      </c>
      <c r="I120" s="27"/>
      <c r="J120" s="27"/>
      <c r="K120" s="32">
        <f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821</v>
      </c>
      <c r="L120" s="32" t="s">
        <v>928</v>
      </c>
      <c r="M120" s="32" t="s">
        <v>509</v>
      </c>
      <c r="N120" s="32">
        <f>K120-(ROW(K120)-ROW(K$6))/10000</f>
        <v>820.98860000000002</v>
      </c>
      <c r="O120" s="32">
        <f>COUNT(E120:J120)</f>
        <v>4</v>
      </c>
      <c r="P120" s="32">
        <f ca="1">IF(AND(O120=1,OFFSET(D120,0,P$3)&gt;0),"Y",0)</f>
        <v>0</v>
      </c>
      <c r="Q120" s="33" t="s">
        <v>48</v>
      </c>
      <c r="R120" s="34">
        <f>1-(Q120=Q119)</f>
        <v>0</v>
      </c>
      <c r="S120" s="34">
        <f>N120+T120/1000+U120/10000+V120/100000+W120/1000000+X120/10000000+Y120/100000000</f>
        <v>821.30153800000016</v>
      </c>
      <c r="T120" s="27">
        <v>283</v>
      </c>
      <c r="U120" s="27">
        <v>270</v>
      </c>
      <c r="V120" s="27">
        <v>268</v>
      </c>
      <c r="W120" s="29">
        <v>258</v>
      </c>
      <c r="X120" s="27"/>
      <c r="Y120" s="27"/>
      <c r="AA120" s="35">
        <v>0</v>
      </c>
      <c r="AB120" s="35">
        <v>0</v>
      </c>
      <c r="AC120" s="35">
        <v>0</v>
      </c>
      <c r="AD120" s="35">
        <v>0</v>
      </c>
      <c r="AE120" s="36">
        <v>4</v>
      </c>
      <c r="AF120" s="37">
        <v>821.30153800000016</v>
      </c>
      <c r="AG120" s="38">
        <v>283</v>
      </c>
      <c r="AH120" s="32">
        <v>836</v>
      </c>
      <c r="AI120" s="38" t="s">
        <v>509</v>
      </c>
      <c r="AJ120" s="38" t="s">
        <v>510</v>
      </c>
      <c r="AK120" s="38" t="s">
        <v>511</v>
      </c>
      <c r="AL120" s="30"/>
      <c r="AM120" s="26"/>
      <c r="AN120" s="1"/>
    </row>
    <row r="121" spans="1:40" ht="15" x14ac:dyDescent="0.25">
      <c r="A121" s="1">
        <v>2</v>
      </c>
      <c r="B121" s="1">
        <v>2</v>
      </c>
      <c r="C121" s="57" t="s">
        <v>78</v>
      </c>
      <c r="D121" s="29" t="s">
        <v>52</v>
      </c>
      <c r="E121" s="29">
        <v>272</v>
      </c>
      <c r="F121" s="27">
        <v>271</v>
      </c>
      <c r="G121" s="27">
        <v>261</v>
      </c>
      <c r="H121" s="27">
        <v>276</v>
      </c>
      <c r="I121" s="27"/>
      <c r="J121" s="27"/>
      <c r="K121" s="32">
        <f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819</v>
      </c>
      <c r="L121" s="32" t="s">
        <v>928</v>
      </c>
      <c r="M121" s="32" t="s">
        <v>510</v>
      </c>
      <c r="N121" s="32">
        <f>K121-(ROW(K121)-ROW(K$6))/10000</f>
        <v>818.98850000000004</v>
      </c>
      <c r="O121" s="32">
        <f>COUNT(E121:J121)</f>
        <v>4</v>
      </c>
      <c r="P121" s="32">
        <f ca="1">IF(AND(O121=1,OFFSET(D121,0,P$3)&gt;0),"Y",0)</f>
        <v>0</v>
      </c>
      <c r="Q121" s="33" t="s">
        <v>48</v>
      </c>
      <c r="R121" s="34">
        <f>1-(Q121=Q120)</f>
        <v>0</v>
      </c>
      <c r="S121" s="34">
        <f>N121+T121/1000+U121/10000+V121/100000+W121/1000000+X121/10000000+Y121/100000000</f>
        <v>819.29467099999999</v>
      </c>
      <c r="T121" s="27">
        <v>276</v>
      </c>
      <c r="U121" s="29">
        <v>272</v>
      </c>
      <c r="V121" s="27">
        <v>271</v>
      </c>
      <c r="W121" s="27">
        <v>261</v>
      </c>
      <c r="X121" s="27"/>
      <c r="Y121" s="27"/>
      <c r="AA121" s="35">
        <v>0</v>
      </c>
      <c r="AB121" s="35">
        <v>0</v>
      </c>
      <c r="AC121" s="35">
        <v>0</v>
      </c>
      <c r="AD121" s="35">
        <v>0</v>
      </c>
      <c r="AE121" s="36">
        <v>4</v>
      </c>
      <c r="AF121" s="37">
        <v>819.29467099999999</v>
      </c>
      <c r="AG121" s="38">
        <v>276</v>
      </c>
      <c r="AH121" s="32">
        <v>824</v>
      </c>
      <c r="AI121" s="38" t="s">
        <v>509</v>
      </c>
      <c r="AJ121" s="38" t="s">
        <v>510</v>
      </c>
      <c r="AK121" s="38" t="s">
        <v>511</v>
      </c>
      <c r="AL121" s="30"/>
      <c r="AM121" s="26"/>
      <c r="AN121" s="1"/>
    </row>
    <row r="122" spans="1:40" ht="15" x14ac:dyDescent="0.25">
      <c r="A122" s="1">
        <v>3</v>
      </c>
      <c r="B122" s="1">
        <v>3</v>
      </c>
      <c r="C122" s="57" t="s">
        <v>82</v>
      </c>
      <c r="D122" s="29" t="s">
        <v>24</v>
      </c>
      <c r="E122" s="29">
        <v>242</v>
      </c>
      <c r="F122" s="27">
        <v>264</v>
      </c>
      <c r="G122" s="27">
        <v>257</v>
      </c>
      <c r="H122" s="27">
        <v>274</v>
      </c>
      <c r="I122" s="27"/>
      <c r="J122" s="27"/>
      <c r="K122" s="32">
        <f>IFERROR(LARGE(E122:J122,1),0)+IF($D$5&gt;=2,IFERROR(LARGE(E122:J122,2),0),0)+IF($D$5&gt;=3,IFERROR(LARGE(E122:J122,3),0),0)+IF($D$5&gt;=4,IFERROR(LARGE(E122:J122,4),0),0)+IF($D$5&gt;=5,IFERROR(LARGE(E122:J122,5),0),0)+IF($D$5&gt;=6,IFERROR(LARGE(E122:J122,6),0),0)</f>
        <v>795</v>
      </c>
      <c r="L122" s="32" t="s">
        <v>928</v>
      </c>
      <c r="M122" s="32" t="s">
        <v>511</v>
      </c>
      <c r="N122" s="32">
        <f>K122-(ROW(K122)-ROW(K$6))/10000</f>
        <v>794.98839999999996</v>
      </c>
      <c r="O122" s="32">
        <f>COUNT(E122:J122)</f>
        <v>4</v>
      </c>
      <c r="P122" s="32">
        <f ca="1">IF(AND(O122=1,OFFSET(D122,0,P$3)&gt;0),"Y",0)</f>
        <v>0</v>
      </c>
      <c r="Q122" s="33" t="s">
        <v>48</v>
      </c>
      <c r="R122" s="34">
        <f>1-(Q122=Q121)</f>
        <v>0</v>
      </c>
      <c r="S122" s="34">
        <f>N122+T122/1000+U122/10000+V122/100000+W122/1000000+X122/10000000+Y122/100000000</f>
        <v>795.29161199999987</v>
      </c>
      <c r="T122" s="27">
        <v>274</v>
      </c>
      <c r="U122" s="27">
        <v>264</v>
      </c>
      <c r="V122" s="27">
        <v>257</v>
      </c>
      <c r="W122" s="29">
        <v>242</v>
      </c>
      <c r="X122" s="27"/>
      <c r="Y122" s="27"/>
      <c r="AA122" s="35">
        <v>0</v>
      </c>
      <c r="AB122" s="35">
        <v>0</v>
      </c>
      <c r="AC122" s="35">
        <v>0</v>
      </c>
      <c r="AD122" s="35">
        <v>0</v>
      </c>
      <c r="AE122" s="36">
        <v>4</v>
      </c>
      <c r="AF122" s="37">
        <v>795.29161199999987</v>
      </c>
      <c r="AG122" s="38">
        <v>274</v>
      </c>
      <c r="AH122" s="32">
        <v>812</v>
      </c>
      <c r="AI122" s="38"/>
      <c r="AJ122" s="38"/>
      <c r="AK122" s="38" t="s">
        <v>511</v>
      </c>
      <c r="AL122" s="30"/>
      <c r="AM122" s="26"/>
      <c r="AN122" s="1"/>
    </row>
    <row r="123" spans="1:40" ht="15" x14ac:dyDescent="0.25">
      <c r="A123" s="1">
        <v>4</v>
      </c>
      <c r="B123" s="1">
        <v>4</v>
      </c>
      <c r="C123" s="57" t="s">
        <v>94</v>
      </c>
      <c r="D123" s="29" t="s">
        <v>96</v>
      </c>
      <c r="E123" s="29">
        <v>241</v>
      </c>
      <c r="F123" s="27">
        <v>258</v>
      </c>
      <c r="G123" s="27">
        <v>262</v>
      </c>
      <c r="H123" s="27">
        <v>267</v>
      </c>
      <c r="I123" s="27"/>
      <c r="J123" s="27"/>
      <c r="K123" s="32">
        <f>IFERROR(LARGE(E123:J123,1),0)+IF($D$5&gt;=2,IFERROR(LARGE(E123:J123,2),0),0)+IF($D$5&gt;=3,IFERROR(LARGE(E123:J123,3),0),0)+IF($D$5&gt;=4,IFERROR(LARGE(E123:J123,4),0),0)+IF($D$5&gt;=5,IFERROR(LARGE(E123:J123,5),0),0)+IF($D$5&gt;=6,IFERROR(LARGE(E123:J123,6),0),0)</f>
        <v>787</v>
      </c>
      <c r="L123" s="32" t="s">
        <v>928</v>
      </c>
      <c r="M123" s="32"/>
      <c r="N123" s="32">
        <f>K123-(ROW(K123)-ROW(K$6))/10000</f>
        <v>786.98829999999998</v>
      </c>
      <c r="O123" s="32">
        <f>COUNT(E123:J123)</f>
        <v>4</v>
      </c>
      <c r="P123" s="32">
        <f ca="1">IF(AND(O123=1,OFFSET(D123,0,P$3)&gt;0),"Y",0)</f>
        <v>0</v>
      </c>
      <c r="Q123" s="33" t="s">
        <v>48</v>
      </c>
      <c r="R123" s="34">
        <f>1-(Q123=Q122)</f>
        <v>0</v>
      </c>
      <c r="S123" s="34">
        <f>N123+T123/1000+U123/10000+V123/100000+W123/1000000+X123/10000000+Y123/100000000</f>
        <v>787.28432099999998</v>
      </c>
      <c r="T123" s="27">
        <v>267</v>
      </c>
      <c r="U123" s="27">
        <v>262</v>
      </c>
      <c r="V123" s="27">
        <v>258</v>
      </c>
      <c r="W123" s="29">
        <v>241</v>
      </c>
      <c r="X123" s="27"/>
      <c r="Y123" s="27"/>
      <c r="AA123" s="35">
        <v>0</v>
      </c>
      <c r="AB123" s="35">
        <v>0</v>
      </c>
      <c r="AC123" s="35">
        <v>0</v>
      </c>
      <c r="AD123" s="35">
        <v>0</v>
      </c>
      <c r="AE123" s="36">
        <v>4</v>
      </c>
      <c r="AF123" s="37">
        <v>787.28432099999998</v>
      </c>
      <c r="AG123" s="38">
        <v>267</v>
      </c>
      <c r="AH123" s="32">
        <v>796</v>
      </c>
      <c r="AI123" s="38"/>
      <c r="AJ123" s="38"/>
      <c r="AK123" s="38" t="s">
        <v>511</v>
      </c>
      <c r="AL123" s="30"/>
      <c r="AM123" s="26"/>
      <c r="AN123" s="1"/>
    </row>
    <row r="124" spans="1:40" ht="15" x14ac:dyDescent="0.25">
      <c r="A124" s="1">
        <v>5</v>
      </c>
      <c r="B124" s="1">
        <v>5</v>
      </c>
      <c r="C124" s="57" t="s">
        <v>106</v>
      </c>
      <c r="D124" s="29" t="s">
        <v>24</v>
      </c>
      <c r="E124" s="29">
        <v>224</v>
      </c>
      <c r="F124" s="27">
        <v>252</v>
      </c>
      <c r="G124" s="27">
        <v>252</v>
      </c>
      <c r="H124" s="27">
        <v>264</v>
      </c>
      <c r="I124" s="27"/>
      <c r="J124" s="27"/>
      <c r="K124" s="32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768</v>
      </c>
      <c r="L124" s="32" t="s">
        <v>928</v>
      </c>
      <c r="M124" s="32"/>
      <c r="N124" s="32">
        <f>K124-(ROW(K124)-ROW(K$6))/10000</f>
        <v>767.98820000000001</v>
      </c>
      <c r="O124" s="32">
        <f>COUNT(E124:J124)</f>
        <v>4</v>
      </c>
      <c r="P124" s="32">
        <f ca="1">IF(AND(O124=1,OFFSET(D124,0,P$3)&gt;0),"Y",0)</f>
        <v>0</v>
      </c>
      <c r="Q124" s="33" t="s">
        <v>48</v>
      </c>
      <c r="R124" s="34">
        <f>1-(Q124=Q123)</f>
        <v>0</v>
      </c>
      <c r="S124" s="34">
        <f>N124+T124/1000+U124/10000+V124/100000+W124/1000000+X124/10000000+Y124/100000000</f>
        <v>768.28014400000006</v>
      </c>
      <c r="T124" s="27">
        <v>264</v>
      </c>
      <c r="U124" s="27">
        <v>252</v>
      </c>
      <c r="V124" s="27">
        <v>252</v>
      </c>
      <c r="W124" s="29">
        <v>224</v>
      </c>
      <c r="X124" s="27"/>
      <c r="Y124" s="27"/>
      <c r="AA124" s="35">
        <v>0</v>
      </c>
      <c r="AB124" s="35">
        <v>0</v>
      </c>
      <c r="AC124" s="35">
        <v>0</v>
      </c>
      <c r="AD124" s="35">
        <v>0</v>
      </c>
      <c r="AE124" s="36">
        <v>4</v>
      </c>
      <c r="AF124" s="37">
        <v>768.28014400000006</v>
      </c>
      <c r="AG124" s="38">
        <v>264</v>
      </c>
      <c r="AH124" s="32">
        <v>780</v>
      </c>
      <c r="AI124" s="38"/>
      <c r="AJ124" s="38"/>
      <c r="AK124" s="38"/>
      <c r="AL124" s="30"/>
      <c r="AM124" s="26"/>
      <c r="AN124" s="1"/>
    </row>
    <row r="125" spans="1:40" ht="15" x14ac:dyDescent="0.25">
      <c r="A125" s="1">
        <v>6</v>
      </c>
      <c r="B125" s="1">
        <v>6</v>
      </c>
      <c r="C125" s="57" t="s">
        <v>102</v>
      </c>
      <c r="D125" s="29" t="s">
        <v>104</v>
      </c>
      <c r="E125" s="29">
        <v>238</v>
      </c>
      <c r="F125" s="27">
        <v>238</v>
      </c>
      <c r="G125" s="27">
        <v>253</v>
      </c>
      <c r="H125" s="27">
        <v>265</v>
      </c>
      <c r="I125" s="27"/>
      <c r="J125" s="27"/>
      <c r="K125" s="32">
        <f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756</v>
      </c>
      <c r="L125" s="32" t="s">
        <v>928</v>
      </c>
      <c r="M125" s="32"/>
      <c r="N125" s="32">
        <f>K125-(ROW(K125)-ROW(K$6))/10000</f>
        <v>755.98810000000003</v>
      </c>
      <c r="O125" s="32">
        <f>COUNT(E125:J125)</f>
        <v>4</v>
      </c>
      <c r="P125" s="32">
        <f ca="1">IF(AND(O125=1,OFFSET(D125,0,P$3)&gt;0),"Y",0)</f>
        <v>0</v>
      </c>
      <c r="Q125" s="33" t="s">
        <v>48</v>
      </c>
      <c r="R125" s="34">
        <f>1-(Q125=Q124)</f>
        <v>0</v>
      </c>
      <c r="S125" s="34">
        <f>N125+T125/1000+U125/10000+V125/100000+W125/1000000+X125/10000000+Y125/100000000</f>
        <v>756.28101800000002</v>
      </c>
      <c r="T125" s="27">
        <v>265</v>
      </c>
      <c r="U125" s="27">
        <v>253</v>
      </c>
      <c r="V125" s="29">
        <v>238</v>
      </c>
      <c r="W125" s="27">
        <v>238</v>
      </c>
      <c r="X125" s="27"/>
      <c r="Y125" s="27"/>
      <c r="AA125" s="35">
        <v>0</v>
      </c>
      <c r="AB125" s="35">
        <v>0</v>
      </c>
      <c r="AC125" s="35">
        <v>0</v>
      </c>
      <c r="AD125" s="35">
        <v>0</v>
      </c>
      <c r="AE125" s="36">
        <v>4</v>
      </c>
      <c r="AF125" s="37">
        <v>756.28101800000002</v>
      </c>
      <c r="AG125" s="38">
        <v>265</v>
      </c>
      <c r="AH125" s="32">
        <v>783</v>
      </c>
      <c r="AI125" s="38"/>
      <c r="AJ125" s="38"/>
      <c r="AK125" s="38"/>
      <c r="AL125" s="30"/>
      <c r="AM125" s="26"/>
      <c r="AN125" s="1"/>
    </row>
    <row r="126" spans="1:40" ht="15" x14ac:dyDescent="0.25">
      <c r="A126" s="1">
        <v>7</v>
      </c>
      <c r="B126" s="1">
        <v>7</v>
      </c>
      <c r="C126" s="57" t="s">
        <v>121</v>
      </c>
      <c r="D126" s="29" t="s">
        <v>40</v>
      </c>
      <c r="E126" s="29">
        <v>237</v>
      </c>
      <c r="F126" s="27">
        <v>251</v>
      </c>
      <c r="G126" s="27">
        <v>238</v>
      </c>
      <c r="H126" s="27">
        <v>258</v>
      </c>
      <c r="I126" s="27"/>
      <c r="J126" s="27"/>
      <c r="K126" s="32">
        <f>IFERROR(LARGE(E126:J126,1),0)+IF($D$5&gt;=2,IFERROR(LARGE(E126:J126,2),0),0)+IF($D$5&gt;=3,IFERROR(LARGE(E126:J126,3),0),0)+IF($D$5&gt;=4,IFERROR(LARGE(E126:J126,4),0),0)+IF($D$5&gt;=5,IFERROR(LARGE(E126:J126,5),0),0)+IF($D$5&gt;=6,IFERROR(LARGE(E126:J126,6),0),0)</f>
        <v>747</v>
      </c>
      <c r="L126" s="32" t="s">
        <v>928</v>
      </c>
      <c r="M126" s="32"/>
      <c r="N126" s="32">
        <f>K126-(ROW(K126)-ROW(K$6))/10000</f>
        <v>746.98800000000006</v>
      </c>
      <c r="O126" s="32">
        <f>COUNT(E126:J126)</f>
        <v>4</v>
      </c>
      <c r="P126" s="32">
        <f ca="1">IF(AND(O126=1,OFFSET(D126,0,P$3)&gt;0),"Y",0)</f>
        <v>0</v>
      </c>
      <c r="Q126" s="33" t="s">
        <v>48</v>
      </c>
      <c r="R126" s="34">
        <f>1-(Q126=Q125)</f>
        <v>0</v>
      </c>
      <c r="S126" s="34">
        <f>N126+T126/1000+U126/10000+V126/100000+W126/1000000+X126/10000000+Y126/100000000</f>
        <v>747.27371700000003</v>
      </c>
      <c r="T126" s="27">
        <v>258</v>
      </c>
      <c r="U126" s="27">
        <v>251</v>
      </c>
      <c r="V126" s="27">
        <v>238</v>
      </c>
      <c r="W126" s="29">
        <v>237</v>
      </c>
      <c r="X126" s="27"/>
      <c r="Y126" s="27"/>
      <c r="AA126" s="35">
        <v>0</v>
      </c>
      <c r="AB126" s="35">
        <v>0</v>
      </c>
      <c r="AC126" s="35">
        <v>0</v>
      </c>
      <c r="AD126" s="35">
        <v>0</v>
      </c>
      <c r="AE126" s="36">
        <v>4</v>
      </c>
      <c r="AF126" s="37">
        <v>747.27371700000003</v>
      </c>
      <c r="AG126" s="38">
        <v>258</v>
      </c>
      <c r="AH126" s="32">
        <v>767</v>
      </c>
      <c r="AI126" s="38"/>
      <c r="AJ126" s="38"/>
      <c r="AK126" s="38"/>
      <c r="AL126" s="30"/>
      <c r="AM126" s="26"/>
      <c r="AN126" s="1"/>
    </row>
    <row r="127" spans="1:40" ht="15" x14ac:dyDescent="0.25">
      <c r="A127" s="1">
        <v>8</v>
      </c>
      <c r="B127" s="1">
        <v>8</v>
      </c>
      <c r="C127" s="57" t="s">
        <v>151</v>
      </c>
      <c r="D127" s="29" t="s">
        <v>124</v>
      </c>
      <c r="E127" s="29">
        <v>239</v>
      </c>
      <c r="F127" s="27">
        <v>250</v>
      </c>
      <c r="G127" s="27"/>
      <c r="H127" s="27">
        <v>244</v>
      </c>
      <c r="I127" s="27"/>
      <c r="J127" s="27"/>
      <c r="K127" s="32">
        <f>IFERROR(LARGE(E127:J127,1),0)+IF($D$5&gt;=2,IFERROR(LARGE(E127:J127,2),0),0)+IF($D$5&gt;=3,IFERROR(LARGE(E127:J127,3),0),0)+IF($D$5&gt;=4,IFERROR(LARGE(E127:J127,4),0),0)+IF($D$5&gt;=5,IFERROR(LARGE(E127:J127,5),0),0)+IF($D$5&gt;=6,IFERROR(LARGE(E127:J127,6),0),0)</f>
        <v>733</v>
      </c>
      <c r="L127" s="32" t="s">
        <v>928</v>
      </c>
      <c r="M127" s="32"/>
      <c r="N127" s="32">
        <f>K127-(ROW(K127)-ROW(K$6))/10000</f>
        <v>732.98789999999997</v>
      </c>
      <c r="O127" s="32">
        <f>COUNT(E127:J127)</f>
        <v>3</v>
      </c>
      <c r="P127" s="32">
        <f ca="1">IF(AND(O127=1,OFFSET(D127,0,P$3)&gt;0),"Y",0)</f>
        <v>0</v>
      </c>
      <c r="Q127" s="33" t="s">
        <v>48</v>
      </c>
      <c r="R127" s="34">
        <f>1-(Q127=Q126)</f>
        <v>0</v>
      </c>
      <c r="S127" s="34">
        <f>N127+T127/1000+U127/10000+V127/100000+W127/1000000+X127/10000000+Y127/100000000</f>
        <v>733.26468999999997</v>
      </c>
      <c r="T127" s="27">
        <v>250</v>
      </c>
      <c r="U127" s="27">
        <v>244</v>
      </c>
      <c r="V127" s="29">
        <v>239</v>
      </c>
      <c r="W127" s="27"/>
      <c r="X127" s="27"/>
      <c r="Y127" s="27"/>
      <c r="AA127" s="35">
        <v>0</v>
      </c>
      <c r="AB127" s="35">
        <v>0</v>
      </c>
      <c r="AC127" s="35">
        <v>0</v>
      </c>
      <c r="AD127" s="35">
        <v>0</v>
      </c>
      <c r="AE127" s="36">
        <v>3</v>
      </c>
      <c r="AF127" s="37">
        <v>733.26468999999997</v>
      </c>
      <c r="AG127" s="38">
        <v>250</v>
      </c>
      <c r="AH127" s="32">
        <v>744</v>
      </c>
      <c r="AI127" s="38"/>
      <c r="AJ127" s="38"/>
      <c r="AK127" s="38"/>
      <c r="AL127" s="30"/>
      <c r="AM127" s="26"/>
      <c r="AN127" s="1"/>
    </row>
    <row r="128" spans="1:40" ht="15" x14ac:dyDescent="0.25">
      <c r="A128" s="1">
        <v>9</v>
      </c>
      <c r="B128" s="1">
        <v>9</v>
      </c>
      <c r="C128" s="57" t="s">
        <v>143</v>
      </c>
      <c r="D128" s="29" t="s">
        <v>40</v>
      </c>
      <c r="E128" s="29"/>
      <c r="F128" s="27">
        <v>235</v>
      </c>
      <c r="G128" s="27">
        <v>235</v>
      </c>
      <c r="H128" s="27">
        <v>248</v>
      </c>
      <c r="I128" s="27"/>
      <c r="J128" s="27"/>
      <c r="K128" s="32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718</v>
      </c>
      <c r="L128" s="32" t="s">
        <v>928</v>
      </c>
      <c r="M128" s="32"/>
      <c r="N128" s="32">
        <f>K128-(ROW(K128)-ROW(K$6))/10000</f>
        <v>717.98779999999999</v>
      </c>
      <c r="O128" s="32">
        <f>COUNT(E128:J128)</f>
        <v>3</v>
      </c>
      <c r="P128" s="32">
        <f ca="1">IF(AND(O128=1,OFFSET(D128,0,P$3)&gt;0),"Y",0)</f>
        <v>0</v>
      </c>
      <c r="Q128" s="33" t="s">
        <v>48</v>
      </c>
      <c r="R128" s="34">
        <f>1-(Q128=Q127)</f>
        <v>0</v>
      </c>
      <c r="S128" s="34">
        <f>N128+T128/1000+U128/10000+V128/100000+W128/1000000+X128/10000000+Y128/100000000</f>
        <v>718.26165000000003</v>
      </c>
      <c r="T128" s="27">
        <v>248</v>
      </c>
      <c r="U128" s="27">
        <v>235</v>
      </c>
      <c r="V128" s="27">
        <v>235</v>
      </c>
      <c r="W128" s="29"/>
      <c r="X128" s="27"/>
      <c r="Y128" s="27"/>
      <c r="AA128" s="35">
        <v>0</v>
      </c>
      <c r="AB128" s="35">
        <v>0</v>
      </c>
      <c r="AC128" s="35">
        <v>0</v>
      </c>
      <c r="AD128" s="35">
        <v>0</v>
      </c>
      <c r="AE128" s="36">
        <v>3</v>
      </c>
      <c r="AF128" s="37">
        <v>718.26165000000003</v>
      </c>
      <c r="AG128" s="38">
        <v>248</v>
      </c>
      <c r="AH128" s="32">
        <v>731</v>
      </c>
      <c r="AI128" s="38"/>
      <c r="AJ128" s="38"/>
      <c r="AK128" s="38"/>
      <c r="AL128" s="30"/>
      <c r="AM128" s="26"/>
      <c r="AN128" s="1"/>
    </row>
    <row r="129" spans="1:40" ht="15" x14ac:dyDescent="0.25">
      <c r="A129" s="1">
        <v>10</v>
      </c>
      <c r="B129" s="1">
        <v>10</v>
      </c>
      <c r="C129" s="57" t="s">
        <v>163</v>
      </c>
      <c r="D129" s="29" t="s">
        <v>24</v>
      </c>
      <c r="E129" s="29">
        <v>206</v>
      </c>
      <c r="F129" s="27">
        <v>205</v>
      </c>
      <c r="G129" s="27">
        <v>217</v>
      </c>
      <c r="H129" s="27">
        <v>237</v>
      </c>
      <c r="I129" s="27"/>
      <c r="J129" s="27"/>
      <c r="K129" s="32">
        <f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660</v>
      </c>
      <c r="L129" s="32" t="s">
        <v>928</v>
      </c>
      <c r="M129" s="32"/>
      <c r="N129" s="32">
        <f>K129-(ROW(K129)-ROW(K$6))/10000</f>
        <v>659.98770000000002</v>
      </c>
      <c r="O129" s="32">
        <f>COUNT(E129:J129)</f>
        <v>4</v>
      </c>
      <c r="P129" s="32">
        <f ca="1">IF(AND(O129=1,OFFSET(D129,0,P$3)&gt;0),"Y",0)</f>
        <v>0</v>
      </c>
      <c r="Q129" s="33" t="s">
        <v>48</v>
      </c>
      <c r="R129" s="34">
        <f>1-(Q129=Q128)</f>
        <v>0</v>
      </c>
      <c r="S129" s="34">
        <f>N129+T129/1000+U129/10000+V129/100000+W129/1000000+X129/10000000+Y129/100000000</f>
        <v>660.24866500000007</v>
      </c>
      <c r="T129" s="27">
        <v>237</v>
      </c>
      <c r="U129" s="27">
        <v>217</v>
      </c>
      <c r="V129" s="29">
        <v>206</v>
      </c>
      <c r="W129" s="27">
        <v>205</v>
      </c>
      <c r="X129" s="27"/>
      <c r="Y129" s="27"/>
      <c r="AA129" s="35">
        <v>0</v>
      </c>
      <c r="AB129" s="35">
        <v>0</v>
      </c>
      <c r="AC129" s="35">
        <v>0</v>
      </c>
      <c r="AD129" s="35">
        <v>0</v>
      </c>
      <c r="AE129" s="36">
        <v>4</v>
      </c>
      <c r="AF129" s="37">
        <v>660.24866500000007</v>
      </c>
      <c r="AG129" s="38">
        <v>237</v>
      </c>
      <c r="AH129" s="32">
        <v>691</v>
      </c>
      <c r="AI129" s="38"/>
      <c r="AJ129" s="38"/>
      <c r="AK129" s="38"/>
      <c r="AL129" s="30"/>
      <c r="AM129" s="26"/>
      <c r="AN129" s="1"/>
    </row>
    <row r="130" spans="1:40" ht="15" x14ac:dyDescent="0.25">
      <c r="A130" s="1">
        <v>11</v>
      </c>
      <c r="B130" s="1">
        <v>11</v>
      </c>
      <c r="C130" s="57" t="s">
        <v>189</v>
      </c>
      <c r="D130" s="29" t="s">
        <v>59</v>
      </c>
      <c r="E130" s="29">
        <v>200</v>
      </c>
      <c r="F130" s="27">
        <v>203</v>
      </c>
      <c r="G130" s="27">
        <v>205</v>
      </c>
      <c r="H130" s="27">
        <v>229</v>
      </c>
      <c r="I130" s="27"/>
      <c r="J130" s="27"/>
      <c r="K130" s="32">
        <f>IFERROR(LARGE(E130:J130,1),0)+IF($D$5&gt;=2,IFERROR(LARGE(E130:J130,2),0),0)+IF($D$5&gt;=3,IFERROR(LARGE(E130:J130,3),0),0)+IF($D$5&gt;=4,IFERROR(LARGE(E130:J130,4),0),0)+IF($D$5&gt;=5,IFERROR(LARGE(E130:J130,5),0),0)+IF($D$5&gt;=6,IFERROR(LARGE(E130:J130,6),0),0)</f>
        <v>637</v>
      </c>
      <c r="L130" s="32" t="s">
        <v>928</v>
      </c>
      <c r="M130" s="32"/>
      <c r="N130" s="32">
        <f>K130-(ROW(K130)-ROW(K$6))/10000</f>
        <v>636.98760000000004</v>
      </c>
      <c r="O130" s="32">
        <f>COUNT(E130:J130)</f>
        <v>4</v>
      </c>
      <c r="P130" s="32">
        <f ca="1">IF(AND(O130=1,OFFSET(D130,0,P$3)&gt;0),"Y",0)</f>
        <v>0</v>
      </c>
      <c r="Q130" s="33" t="s">
        <v>48</v>
      </c>
      <c r="R130" s="34">
        <f>1-(Q130=Q129)</f>
        <v>0</v>
      </c>
      <c r="S130" s="34">
        <f>N130+T130/1000+U130/10000+V130/100000+W130/1000000+X130/10000000+Y130/100000000</f>
        <v>637.23933</v>
      </c>
      <c r="T130" s="27">
        <v>229</v>
      </c>
      <c r="U130" s="27">
        <v>205</v>
      </c>
      <c r="V130" s="27">
        <v>203</v>
      </c>
      <c r="W130" s="29">
        <v>200</v>
      </c>
      <c r="X130" s="27"/>
      <c r="Y130" s="27"/>
      <c r="AA130" s="35">
        <v>0</v>
      </c>
      <c r="AB130" s="35">
        <v>0</v>
      </c>
      <c r="AC130" s="35">
        <v>0</v>
      </c>
      <c r="AD130" s="35">
        <v>0</v>
      </c>
      <c r="AE130" s="36">
        <v>4</v>
      </c>
      <c r="AF130" s="37">
        <v>637.23933</v>
      </c>
      <c r="AG130" s="38">
        <v>229</v>
      </c>
      <c r="AH130" s="32">
        <v>663</v>
      </c>
      <c r="AI130" s="38"/>
      <c r="AJ130" s="38"/>
      <c r="AK130" s="38"/>
      <c r="AL130" s="30"/>
      <c r="AM130" s="26"/>
      <c r="AN130" s="1"/>
    </row>
    <row r="131" spans="1:40" ht="15" x14ac:dyDescent="0.25">
      <c r="A131" s="1">
        <v>12</v>
      </c>
      <c r="B131" s="1">
        <v>12</v>
      </c>
      <c r="C131" s="57" t="s">
        <v>182</v>
      </c>
      <c r="D131" s="29" t="s">
        <v>52</v>
      </c>
      <c r="E131" s="29"/>
      <c r="F131" s="27">
        <v>192</v>
      </c>
      <c r="G131" s="27">
        <v>201</v>
      </c>
      <c r="H131" s="27">
        <v>232</v>
      </c>
      <c r="I131" s="27"/>
      <c r="J131" s="27"/>
      <c r="K131" s="32">
        <f>IFERROR(LARGE(E131:J131,1),0)+IF($D$5&gt;=2,IFERROR(LARGE(E131:J131,2),0),0)+IF($D$5&gt;=3,IFERROR(LARGE(E131:J131,3),0),0)+IF($D$5&gt;=4,IFERROR(LARGE(E131:J131,4),0),0)+IF($D$5&gt;=5,IFERROR(LARGE(E131:J131,5),0),0)+IF($D$5&gt;=6,IFERROR(LARGE(E131:J131,6),0),0)</f>
        <v>625</v>
      </c>
      <c r="L131" s="32" t="s">
        <v>928</v>
      </c>
      <c r="M131" s="32"/>
      <c r="N131" s="32">
        <f>K131-(ROW(K131)-ROW(K$6))/10000</f>
        <v>624.98749999999995</v>
      </c>
      <c r="O131" s="32">
        <f>COUNT(E131:J131)</f>
        <v>3</v>
      </c>
      <c r="P131" s="32">
        <f ca="1">IF(AND(O131=1,OFFSET(D131,0,P$3)&gt;0),"Y",0)</f>
        <v>0</v>
      </c>
      <c r="Q131" s="33" t="s">
        <v>48</v>
      </c>
      <c r="R131" s="34">
        <f>1-(Q131=Q130)</f>
        <v>0</v>
      </c>
      <c r="S131" s="34">
        <f>N131+T131/1000+U131/10000+V131/100000+W131/1000000+X131/10000000+Y131/100000000</f>
        <v>625.24151999999992</v>
      </c>
      <c r="T131" s="27">
        <v>232</v>
      </c>
      <c r="U131" s="27">
        <v>201</v>
      </c>
      <c r="V131" s="27">
        <v>192</v>
      </c>
      <c r="W131" s="29"/>
      <c r="X131" s="27"/>
      <c r="Y131" s="27"/>
      <c r="AA131" s="35">
        <v>0</v>
      </c>
      <c r="AB131" s="35">
        <v>0</v>
      </c>
      <c r="AC131" s="35">
        <v>0</v>
      </c>
      <c r="AD131" s="35">
        <v>0</v>
      </c>
      <c r="AE131" s="36">
        <v>3</v>
      </c>
      <c r="AF131" s="37">
        <v>625.24151999999992</v>
      </c>
      <c r="AG131" s="38">
        <v>232</v>
      </c>
      <c r="AH131" s="32">
        <v>665</v>
      </c>
      <c r="AI131" s="38"/>
      <c r="AJ131" s="38"/>
      <c r="AK131" s="38"/>
      <c r="AL131" s="30"/>
      <c r="AM131" s="26"/>
      <c r="AN131" s="1"/>
    </row>
    <row r="132" spans="1:40" ht="15" x14ac:dyDescent="0.25">
      <c r="A132" s="1">
        <v>13</v>
      </c>
      <c r="B132" s="1">
        <v>13</v>
      </c>
      <c r="C132" s="57" t="s">
        <v>47</v>
      </c>
      <c r="D132" s="29" t="s">
        <v>40</v>
      </c>
      <c r="E132" s="29"/>
      <c r="F132" s="27"/>
      <c r="G132" s="27">
        <v>286</v>
      </c>
      <c r="H132" s="27">
        <v>291</v>
      </c>
      <c r="I132" s="27"/>
      <c r="J132" s="27"/>
      <c r="K132" s="32">
        <f>IFERROR(LARGE(E132:J132,1),0)+IF($D$5&gt;=2,IFERROR(LARGE(E132:J132,2),0),0)+IF($D$5&gt;=3,IFERROR(LARGE(E132:J132,3),0),0)+IF($D$5&gt;=4,IFERROR(LARGE(E132:J132,4),0),0)+IF($D$5&gt;=5,IFERROR(LARGE(E132:J132,5),0),0)+IF($D$5&gt;=6,IFERROR(LARGE(E132:J132,6),0),0)</f>
        <v>577</v>
      </c>
      <c r="L132" s="32" t="s">
        <v>928</v>
      </c>
      <c r="M132" s="32"/>
      <c r="N132" s="32">
        <f>K132-(ROW(K132)-ROW(K$6))/10000</f>
        <v>576.98739999999998</v>
      </c>
      <c r="O132" s="32">
        <f>COUNT(E132:J132)</f>
        <v>2</v>
      </c>
      <c r="P132" s="32">
        <f ca="1">IF(AND(O132=1,OFFSET(D132,0,P$3)&gt;0),"Y",0)</f>
        <v>0</v>
      </c>
      <c r="Q132" s="33" t="s">
        <v>48</v>
      </c>
      <c r="R132" s="34">
        <f>1-(Q132=Q131)</f>
        <v>0</v>
      </c>
      <c r="S132" s="34">
        <f>N132+T132/1000+U132/10000+V132/100000+W132/1000000+X132/10000000+Y132/100000000</f>
        <v>577.30700000000002</v>
      </c>
      <c r="T132" s="27">
        <v>291</v>
      </c>
      <c r="U132" s="27">
        <v>286</v>
      </c>
      <c r="V132" s="29"/>
      <c r="W132" s="27"/>
      <c r="X132" s="27"/>
      <c r="Y132" s="27"/>
      <c r="AA132" s="35">
        <v>0</v>
      </c>
      <c r="AB132" s="35">
        <v>0</v>
      </c>
      <c r="AC132" s="35">
        <v>0</v>
      </c>
      <c r="AD132" s="35">
        <v>0</v>
      </c>
      <c r="AE132" s="36">
        <v>2</v>
      </c>
      <c r="AF132" s="37">
        <v>577.30700000000002</v>
      </c>
      <c r="AG132" s="38">
        <v>291</v>
      </c>
      <c r="AH132" s="32">
        <v>868</v>
      </c>
      <c r="AI132" s="38" t="s">
        <v>509</v>
      </c>
      <c r="AJ132" s="38" t="s">
        <v>510</v>
      </c>
      <c r="AK132" s="38" t="s">
        <v>511</v>
      </c>
      <c r="AL132" s="30"/>
      <c r="AM132" s="26"/>
      <c r="AN132" s="1"/>
    </row>
    <row r="133" spans="1:40" ht="15" x14ac:dyDescent="0.25">
      <c r="A133" s="1">
        <v>14</v>
      </c>
      <c r="B133" s="1">
        <v>14</v>
      </c>
      <c r="C133" s="57" t="s">
        <v>64</v>
      </c>
      <c r="D133" s="29" t="s">
        <v>24</v>
      </c>
      <c r="E133" s="29">
        <v>292</v>
      </c>
      <c r="F133" s="27"/>
      <c r="G133" s="27"/>
      <c r="H133" s="27">
        <v>284</v>
      </c>
      <c r="I133" s="27"/>
      <c r="J133" s="27"/>
      <c r="K133" s="32">
        <f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576</v>
      </c>
      <c r="L133" s="32" t="s">
        <v>928</v>
      </c>
      <c r="M133" s="32"/>
      <c r="N133" s="32">
        <f>K133-(ROW(K133)-ROW(K$6))/10000</f>
        <v>575.9873</v>
      </c>
      <c r="O133" s="32">
        <f>COUNT(E133:J133)</f>
        <v>2</v>
      </c>
      <c r="P133" s="32">
        <f ca="1">IF(AND(O133=1,OFFSET(D133,0,P$3)&gt;0),"Y",0)</f>
        <v>0</v>
      </c>
      <c r="Q133" s="33" t="s">
        <v>48</v>
      </c>
      <c r="R133" s="34">
        <f>1-(Q133=Q132)</f>
        <v>0</v>
      </c>
      <c r="S133" s="34">
        <f>N133+T133/1000+U133/10000+V133/100000+W133/1000000+X133/10000000+Y133/100000000</f>
        <v>576.30770000000007</v>
      </c>
      <c r="T133" s="29">
        <v>292</v>
      </c>
      <c r="U133" s="27">
        <v>284</v>
      </c>
      <c r="V133" s="27"/>
      <c r="W133" s="27"/>
      <c r="X133" s="27"/>
      <c r="Y133" s="27"/>
      <c r="AA133" s="35">
        <v>0</v>
      </c>
      <c r="AB133" s="35">
        <v>0</v>
      </c>
      <c r="AC133" s="35">
        <v>0</v>
      </c>
      <c r="AD133" s="35">
        <v>0</v>
      </c>
      <c r="AE133" s="36">
        <v>2</v>
      </c>
      <c r="AF133" s="37">
        <v>576.30770000000007</v>
      </c>
      <c r="AG133" s="38">
        <v>292</v>
      </c>
      <c r="AH133" s="32">
        <v>868</v>
      </c>
      <c r="AI133" s="38" t="s">
        <v>509</v>
      </c>
      <c r="AJ133" s="38" t="s">
        <v>510</v>
      </c>
      <c r="AK133" s="38" t="s">
        <v>511</v>
      </c>
      <c r="AL133" s="30"/>
      <c r="AM133" s="26"/>
      <c r="AN133" s="1"/>
    </row>
    <row r="134" spans="1:40" ht="15" x14ac:dyDescent="0.25">
      <c r="A134" s="1">
        <v>15</v>
      </c>
      <c r="B134" s="1">
        <v>15</v>
      </c>
      <c r="C134" s="57" t="s">
        <v>205</v>
      </c>
      <c r="D134" s="29" t="s">
        <v>174</v>
      </c>
      <c r="E134" s="29"/>
      <c r="F134" s="27">
        <v>184</v>
      </c>
      <c r="G134" s="27">
        <v>160</v>
      </c>
      <c r="H134" s="27">
        <v>220</v>
      </c>
      <c r="I134" s="27"/>
      <c r="J134" s="27"/>
      <c r="K134" s="32">
        <f>IFERROR(LARGE(E134:J134,1),0)+IF($D$5&gt;=2,IFERROR(LARGE(E134:J134,2),0),0)+IF($D$5&gt;=3,IFERROR(LARGE(E134:J134,3),0),0)+IF($D$5&gt;=4,IFERROR(LARGE(E134:J134,4),0),0)+IF($D$5&gt;=5,IFERROR(LARGE(E134:J134,5),0),0)+IF($D$5&gt;=6,IFERROR(LARGE(E134:J134,6),0),0)</f>
        <v>564</v>
      </c>
      <c r="L134" s="32" t="s">
        <v>928</v>
      </c>
      <c r="M134" s="32"/>
      <c r="N134" s="32">
        <f>K134-(ROW(K134)-ROW(K$6))/10000</f>
        <v>563.98720000000003</v>
      </c>
      <c r="O134" s="32">
        <f>COUNT(E134:J134)</f>
        <v>3</v>
      </c>
      <c r="P134" s="32">
        <f ca="1">IF(AND(O134=1,OFFSET(D134,0,P$3)&gt;0),"Y",0)</f>
        <v>0</v>
      </c>
      <c r="Q134" s="33" t="s">
        <v>48</v>
      </c>
      <c r="R134" s="34">
        <f>1-(Q134=Q133)</f>
        <v>0</v>
      </c>
      <c r="S134" s="34">
        <f>N134+T134/1000+U134/10000+V134/100000+W134/1000000+X134/10000000+Y134/100000000</f>
        <v>564.22720000000015</v>
      </c>
      <c r="T134" s="27">
        <v>220</v>
      </c>
      <c r="U134" s="27">
        <v>184</v>
      </c>
      <c r="V134" s="27">
        <v>160</v>
      </c>
      <c r="W134" s="29"/>
      <c r="X134" s="27"/>
      <c r="Y134" s="27"/>
      <c r="AA134" s="35">
        <v>0</v>
      </c>
      <c r="AB134" s="35">
        <v>0</v>
      </c>
      <c r="AC134" s="35">
        <v>0</v>
      </c>
      <c r="AD134" s="35">
        <v>0</v>
      </c>
      <c r="AE134" s="36">
        <v>3</v>
      </c>
      <c r="AF134" s="37">
        <v>564.22720000000015</v>
      </c>
      <c r="AG134" s="38">
        <v>220</v>
      </c>
      <c r="AH134" s="32">
        <v>624</v>
      </c>
      <c r="AI134" s="38"/>
      <c r="AJ134" s="38"/>
      <c r="AK134" s="38"/>
      <c r="AL134" s="30"/>
      <c r="AM134" s="26"/>
      <c r="AN134" s="1"/>
    </row>
    <row r="135" spans="1:40" ht="15" x14ac:dyDescent="0.25">
      <c r="A135" s="1">
        <v>16</v>
      </c>
      <c r="B135" s="1">
        <v>16</v>
      </c>
      <c r="C135" s="57" t="s">
        <v>251</v>
      </c>
      <c r="D135" s="29" t="s">
        <v>96</v>
      </c>
      <c r="E135" s="29"/>
      <c r="F135" s="27">
        <v>171</v>
      </c>
      <c r="G135" s="27">
        <v>162</v>
      </c>
      <c r="H135" s="27">
        <v>195</v>
      </c>
      <c r="I135" s="27"/>
      <c r="J135" s="27"/>
      <c r="K135" s="32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528</v>
      </c>
      <c r="L135" s="32" t="s">
        <v>928</v>
      </c>
      <c r="M135" s="32"/>
      <c r="N135" s="32">
        <f>K135-(ROW(K135)-ROW(K$6))/10000</f>
        <v>527.98710000000005</v>
      </c>
      <c r="O135" s="32">
        <f>COUNT(E135:J135)</f>
        <v>3</v>
      </c>
      <c r="P135" s="32">
        <f ca="1">IF(AND(O135=1,OFFSET(D135,0,P$3)&gt;0),"Y",0)</f>
        <v>0</v>
      </c>
      <c r="Q135" s="33" t="s">
        <v>48</v>
      </c>
      <c r="R135" s="34">
        <f>1-(Q135=Q134)</f>
        <v>0</v>
      </c>
      <c r="S135" s="34">
        <f>N135+T135/1000+U135/10000+V135/100000+W135/1000000+X135/10000000+Y135/100000000</f>
        <v>528.20082000000014</v>
      </c>
      <c r="T135" s="27">
        <v>195</v>
      </c>
      <c r="U135" s="27">
        <v>171</v>
      </c>
      <c r="V135" s="27">
        <v>162</v>
      </c>
      <c r="W135" s="29"/>
      <c r="X135" s="27"/>
      <c r="Y135" s="27"/>
      <c r="AA135" s="35">
        <v>0</v>
      </c>
      <c r="AB135" s="35">
        <v>0</v>
      </c>
      <c r="AC135" s="35">
        <v>0</v>
      </c>
      <c r="AD135" s="35">
        <v>0</v>
      </c>
      <c r="AE135" s="36">
        <v>3</v>
      </c>
      <c r="AF135" s="37">
        <v>528.20082000000014</v>
      </c>
      <c r="AG135" s="38">
        <v>195</v>
      </c>
      <c r="AH135" s="32">
        <v>561</v>
      </c>
      <c r="AI135" s="38"/>
      <c r="AJ135" s="38"/>
      <c r="AK135" s="38"/>
      <c r="AL135" s="30"/>
      <c r="AM135" s="26"/>
      <c r="AN135" s="1"/>
    </row>
    <row r="136" spans="1:40" ht="15" x14ac:dyDescent="0.25">
      <c r="A136" s="1">
        <v>17</v>
      </c>
      <c r="B136" s="1">
        <v>17</v>
      </c>
      <c r="C136" s="57" t="s">
        <v>512</v>
      </c>
      <c r="D136" s="29" t="s">
        <v>52</v>
      </c>
      <c r="E136" s="29"/>
      <c r="F136" s="27">
        <v>253</v>
      </c>
      <c r="G136" s="27">
        <v>263</v>
      </c>
      <c r="H136" s="27"/>
      <c r="I136" s="27"/>
      <c r="J136" s="27"/>
      <c r="K136" s="32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516</v>
      </c>
      <c r="L136" s="32" t="s">
        <v>928</v>
      </c>
      <c r="M136" s="32"/>
      <c r="N136" s="32">
        <f>K136-(ROW(K136)-ROW(K$6))/10000</f>
        <v>515.98699999999997</v>
      </c>
      <c r="O136" s="32">
        <f>COUNT(E136:J136)</f>
        <v>2</v>
      </c>
      <c r="P136" s="32">
        <f ca="1">IF(AND(O136=1,OFFSET(D136,0,P$3)&gt;0),"Y",0)</f>
        <v>0</v>
      </c>
      <c r="Q136" s="33" t="s">
        <v>48</v>
      </c>
      <c r="R136" s="34">
        <f>1-(Q136=Q135)</f>
        <v>0</v>
      </c>
      <c r="S136" s="34">
        <f>N136+T136/1000+U136/10000+V136/100000+W136/1000000+X136/10000000+Y136/100000000</f>
        <v>516.27530000000002</v>
      </c>
      <c r="T136" s="27">
        <v>263</v>
      </c>
      <c r="U136" s="27">
        <v>253</v>
      </c>
      <c r="V136" s="29"/>
      <c r="W136" s="27"/>
      <c r="X136" s="27"/>
      <c r="Y136" s="27"/>
      <c r="AA136" s="35">
        <v>0</v>
      </c>
      <c r="AB136" s="35">
        <v>0</v>
      </c>
      <c r="AC136" s="35">
        <v>0</v>
      </c>
      <c r="AD136" s="35">
        <v>0</v>
      </c>
      <c r="AE136" s="36">
        <v>2</v>
      </c>
      <c r="AF136" s="37">
        <v>516.27530000000002</v>
      </c>
      <c r="AG136" s="38">
        <v>263</v>
      </c>
      <c r="AH136" s="32">
        <v>779</v>
      </c>
      <c r="AI136" s="38"/>
      <c r="AJ136" s="38"/>
      <c r="AK136" s="38"/>
      <c r="AL136" s="30"/>
      <c r="AM136" s="26"/>
      <c r="AN136" s="1"/>
    </row>
    <row r="137" spans="1:40" ht="15" x14ac:dyDescent="0.25">
      <c r="A137" s="1">
        <v>18</v>
      </c>
      <c r="B137" s="1">
        <v>18</v>
      </c>
      <c r="C137" s="57" t="s">
        <v>513</v>
      </c>
      <c r="D137" s="29" t="s">
        <v>40</v>
      </c>
      <c r="E137" s="29"/>
      <c r="F137" s="27">
        <v>248</v>
      </c>
      <c r="G137" s="27">
        <v>256</v>
      </c>
      <c r="H137" s="27"/>
      <c r="I137" s="27"/>
      <c r="J137" s="27"/>
      <c r="K137" s="32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504</v>
      </c>
      <c r="L137" s="32" t="s">
        <v>928</v>
      </c>
      <c r="M137" s="32"/>
      <c r="N137" s="32">
        <f>K137-(ROW(K137)-ROW(K$6))/10000</f>
        <v>503.98689999999999</v>
      </c>
      <c r="O137" s="32">
        <f>COUNT(E137:J137)</f>
        <v>2</v>
      </c>
      <c r="P137" s="32">
        <f ca="1">IF(AND(O137=1,OFFSET(D137,0,P$3)&gt;0),"Y",0)</f>
        <v>0</v>
      </c>
      <c r="Q137" s="33" t="s">
        <v>48</v>
      </c>
      <c r="R137" s="34">
        <f>1-(Q137=Q136)</f>
        <v>0</v>
      </c>
      <c r="S137" s="34">
        <f>N137+T137/1000+U137/10000+V137/100000+W137/1000000+X137/10000000+Y137/100000000</f>
        <v>504.26769999999999</v>
      </c>
      <c r="T137" s="27">
        <v>256</v>
      </c>
      <c r="U137" s="27">
        <v>248</v>
      </c>
      <c r="V137" s="29"/>
      <c r="W137" s="27"/>
      <c r="X137" s="27"/>
      <c r="Y137" s="27"/>
      <c r="AA137" s="35">
        <v>0</v>
      </c>
      <c r="AB137" s="35">
        <v>0</v>
      </c>
      <c r="AC137" s="35">
        <v>0</v>
      </c>
      <c r="AD137" s="35">
        <v>0</v>
      </c>
      <c r="AE137" s="36">
        <v>2</v>
      </c>
      <c r="AF137" s="37">
        <v>504.26769999999999</v>
      </c>
      <c r="AG137" s="38">
        <v>256</v>
      </c>
      <c r="AH137" s="32">
        <v>760</v>
      </c>
      <c r="AI137" s="38"/>
      <c r="AJ137" s="38"/>
      <c r="AK137" s="38"/>
      <c r="AL137" s="30"/>
      <c r="AM137" s="26"/>
      <c r="AN137" s="1"/>
    </row>
    <row r="138" spans="1:40" ht="15" x14ac:dyDescent="0.25">
      <c r="A138" s="1">
        <v>19</v>
      </c>
      <c r="B138" s="1">
        <v>19</v>
      </c>
      <c r="C138" s="57" t="s">
        <v>248</v>
      </c>
      <c r="D138" s="29" t="s">
        <v>150</v>
      </c>
      <c r="E138" s="29">
        <v>166</v>
      </c>
      <c r="F138" s="27"/>
      <c r="G138" s="27">
        <v>127</v>
      </c>
      <c r="H138" s="27">
        <v>197</v>
      </c>
      <c r="I138" s="27"/>
      <c r="J138" s="27"/>
      <c r="K138" s="32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490</v>
      </c>
      <c r="L138" s="32" t="s">
        <v>928</v>
      </c>
      <c r="M138" s="32"/>
      <c r="N138" s="32">
        <f>K138-(ROW(K138)-ROW(K$6))/10000</f>
        <v>489.98680000000002</v>
      </c>
      <c r="O138" s="32">
        <f>COUNT(E138:J138)</f>
        <v>3</v>
      </c>
      <c r="P138" s="32">
        <f ca="1">IF(AND(O138=1,OFFSET(D138,0,P$3)&gt;0),"Y",0)</f>
        <v>0</v>
      </c>
      <c r="Q138" s="33" t="s">
        <v>48</v>
      </c>
      <c r="R138" s="34">
        <f>1-(Q138=Q137)</f>
        <v>0</v>
      </c>
      <c r="S138" s="34">
        <f>N138+T138/1000+U138/10000+V138/100000+W138/1000000+X138/10000000+Y138/100000000</f>
        <v>490.20166999999998</v>
      </c>
      <c r="T138" s="27">
        <v>197</v>
      </c>
      <c r="U138" s="29">
        <v>166</v>
      </c>
      <c r="V138" s="27">
        <v>127</v>
      </c>
      <c r="W138" s="27"/>
      <c r="X138" s="27"/>
      <c r="Y138" s="27"/>
      <c r="AA138" s="35">
        <v>0</v>
      </c>
      <c r="AB138" s="35">
        <v>0</v>
      </c>
      <c r="AC138" s="35">
        <v>0</v>
      </c>
      <c r="AD138" s="35">
        <v>0</v>
      </c>
      <c r="AE138" s="36">
        <v>3</v>
      </c>
      <c r="AF138" s="37">
        <v>490.20166999999998</v>
      </c>
      <c r="AG138" s="38">
        <v>197</v>
      </c>
      <c r="AH138" s="32">
        <v>560</v>
      </c>
      <c r="AI138" s="38"/>
      <c r="AJ138" s="38"/>
      <c r="AK138" s="38"/>
      <c r="AL138" s="30"/>
      <c r="AM138" s="26"/>
      <c r="AN138" s="1"/>
    </row>
    <row r="139" spans="1:40" ht="15" x14ac:dyDescent="0.25">
      <c r="A139" s="1">
        <v>20</v>
      </c>
      <c r="B139" s="1">
        <v>20</v>
      </c>
      <c r="C139" s="57" t="s">
        <v>319</v>
      </c>
      <c r="D139" s="29" t="s">
        <v>81</v>
      </c>
      <c r="E139" s="29">
        <v>153</v>
      </c>
      <c r="F139" s="27"/>
      <c r="G139" s="27">
        <v>137</v>
      </c>
      <c r="H139" s="27">
        <v>164</v>
      </c>
      <c r="I139" s="27"/>
      <c r="J139" s="27"/>
      <c r="K139" s="32">
        <f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454</v>
      </c>
      <c r="L139" s="32" t="s">
        <v>928</v>
      </c>
      <c r="M139" s="32"/>
      <c r="N139" s="32">
        <f>K139-(ROW(K139)-ROW(K$6))/10000</f>
        <v>453.98669999999998</v>
      </c>
      <c r="O139" s="32">
        <f>COUNT(E139:J139)</f>
        <v>3</v>
      </c>
      <c r="P139" s="32">
        <f ca="1">IF(AND(O139=1,OFFSET(D139,0,P$3)&gt;0),"Y",0)</f>
        <v>0</v>
      </c>
      <c r="Q139" s="33" t="s">
        <v>48</v>
      </c>
      <c r="R139" s="34">
        <f>1-(Q139=Q138)</f>
        <v>0</v>
      </c>
      <c r="S139" s="34">
        <f>N139+T139/1000+U139/10000+V139/100000+W139/1000000+X139/10000000+Y139/100000000</f>
        <v>454.16737000000001</v>
      </c>
      <c r="T139" s="27">
        <v>164</v>
      </c>
      <c r="U139" s="29">
        <v>153</v>
      </c>
      <c r="V139" s="27">
        <v>137</v>
      </c>
      <c r="W139" s="27"/>
      <c r="X139" s="27"/>
      <c r="Y139" s="27"/>
      <c r="AA139" s="35">
        <v>0</v>
      </c>
      <c r="AB139" s="35">
        <v>0</v>
      </c>
      <c r="AC139" s="35">
        <v>0</v>
      </c>
      <c r="AD139" s="35">
        <v>0</v>
      </c>
      <c r="AE139" s="36">
        <v>3</v>
      </c>
      <c r="AF139" s="37">
        <v>454.16737000000001</v>
      </c>
      <c r="AG139" s="38">
        <v>164</v>
      </c>
      <c r="AH139" s="32">
        <v>481</v>
      </c>
      <c r="AI139" s="38"/>
      <c r="AJ139" s="38"/>
      <c r="AK139" s="38"/>
      <c r="AL139" s="30"/>
      <c r="AM139" s="26"/>
      <c r="AN139" s="1"/>
    </row>
    <row r="140" spans="1:40" ht="15" x14ac:dyDescent="0.25">
      <c r="A140" s="1">
        <v>21</v>
      </c>
      <c r="B140" s="1">
        <v>21</v>
      </c>
      <c r="C140" s="57" t="s">
        <v>514</v>
      </c>
      <c r="D140" s="29" t="s">
        <v>104</v>
      </c>
      <c r="E140" s="29"/>
      <c r="F140" s="27">
        <v>225</v>
      </c>
      <c r="G140" s="27">
        <v>225</v>
      </c>
      <c r="H140" s="27"/>
      <c r="I140" s="27"/>
      <c r="J140" s="27"/>
      <c r="K140" s="32">
        <f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450</v>
      </c>
      <c r="L140" s="32" t="s">
        <v>928</v>
      </c>
      <c r="M140" s="32"/>
      <c r="N140" s="32">
        <f>K140-(ROW(K140)-ROW(K$6))/10000</f>
        <v>449.98660000000001</v>
      </c>
      <c r="O140" s="32">
        <f>COUNT(E140:J140)</f>
        <v>2</v>
      </c>
      <c r="P140" s="32">
        <f ca="1">IF(AND(O140=1,OFFSET(D140,0,P$3)&gt;0),"Y",0)</f>
        <v>0</v>
      </c>
      <c r="Q140" s="33" t="s">
        <v>48</v>
      </c>
      <c r="R140" s="34">
        <f>1-(Q140=Q139)</f>
        <v>0</v>
      </c>
      <c r="S140" s="34">
        <f>N140+T140/1000+U140/10000+V140/100000+W140/1000000+X140/10000000+Y140/100000000</f>
        <v>450.23410000000001</v>
      </c>
      <c r="T140" s="27">
        <v>225</v>
      </c>
      <c r="U140" s="27">
        <v>225</v>
      </c>
      <c r="V140" s="29"/>
      <c r="W140" s="27"/>
      <c r="X140" s="27"/>
      <c r="Y140" s="27"/>
      <c r="AA140" s="35">
        <v>0</v>
      </c>
      <c r="AB140" s="35">
        <v>0</v>
      </c>
      <c r="AC140" s="35">
        <v>0</v>
      </c>
      <c r="AD140" s="35">
        <v>0</v>
      </c>
      <c r="AE140" s="36">
        <v>2</v>
      </c>
      <c r="AF140" s="37">
        <v>450.23410000000001</v>
      </c>
      <c r="AG140" s="38">
        <v>225</v>
      </c>
      <c r="AH140" s="32">
        <v>675</v>
      </c>
      <c r="AI140" s="38"/>
      <c r="AJ140" s="38"/>
      <c r="AK140" s="38"/>
      <c r="AL140" s="30"/>
      <c r="AM140" s="26"/>
      <c r="AN140" s="1"/>
    </row>
    <row r="141" spans="1:40" ht="15" x14ac:dyDescent="0.25">
      <c r="A141" s="1">
        <v>22</v>
      </c>
      <c r="B141" s="1">
        <v>22</v>
      </c>
      <c r="C141" s="57" t="s">
        <v>515</v>
      </c>
      <c r="D141" s="29" t="s">
        <v>81</v>
      </c>
      <c r="E141" s="29"/>
      <c r="F141" s="27">
        <v>204</v>
      </c>
      <c r="G141" s="27">
        <v>173</v>
      </c>
      <c r="H141" s="27"/>
      <c r="I141" s="27"/>
      <c r="J141" s="27"/>
      <c r="K141" s="32">
        <f>IFERROR(LARGE(E141:J141,1),0)+IF($D$5&gt;=2,IFERROR(LARGE(E141:J141,2),0),0)+IF($D$5&gt;=3,IFERROR(LARGE(E141:J141,3),0),0)+IF($D$5&gt;=4,IFERROR(LARGE(E141:J141,4),0),0)+IF($D$5&gt;=5,IFERROR(LARGE(E141:J141,5),0),0)+IF($D$5&gt;=6,IFERROR(LARGE(E141:J141,6),0),0)</f>
        <v>377</v>
      </c>
      <c r="L141" s="32" t="s">
        <v>928</v>
      </c>
      <c r="M141" s="32"/>
      <c r="N141" s="32">
        <f>K141-(ROW(K141)-ROW(K$6))/10000</f>
        <v>376.98649999999998</v>
      </c>
      <c r="O141" s="32">
        <f>COUNT(E141:J141)</f>
        <v>2</v>
      </c>
      <c r="P141" s="32">
        <f ca="1">IF(AND(O141=1,OFFSET(D141,0,P$3)&gt;0),"Y",0)</f>
        <v>0</v>
      </c>
      <c r="Q141" s="33" t="s">
        <v>48</v>
      </c>
      <c r="R141" s="34">
        <f>1-(Q141=Q140)</f>
        <v>0</v>
      </c>
      <c r="S141" s="34">
        <f>N141+T141/1000+U141/10000+V141/100000+W141/1000000+X141/10000000+Y141/100000000</f>
        <v>377.20779999999996</v>
      </c>
      <c r="T141" s="27">
        <v>204</v>
      </c>
      <c r="U141" s="27">
        <v>173</v>
      </c>
      <c r="V141" s="29"/>
      <c r="W141" s="27"/>
      <c r="X141" s="27"/>
      <c r="Y141" s="27"/>
      <c r="AA141" s="35">
        <v>0</v>
      </c>
      <c r="AB141" s="35">
        <v>0</v>
      </c>
      <c r="AC141" s="35">
        <v>0</v>
      </c>
      <c r="AD141" s="35">
        <v>0</v>
      </c>
      <c r="AE141" s="36">
        <v>2</v>
      </c>
      <c r="AF141" s="37">
        <v>377.20779999999996</v>
      </c>
      <c r="AG141" s="38">
        <v>204</v>
      </c>
      <c r="AH141" s="32">
        <v>581</v>
      </c>
      <c r="AI141" s="38"/>
      <c r="AJ141" s="38"/>
      <c r="AK141" s="38"/>
      <c r="AL141" s="30"/>
      <c r="AM141" s="26"/>
      <c r="AN141" s="1"/>
    </row>
    <row r="142" spans="1:40" ht="15" x14ac:dyDescent="0.25">
      <c r="A142" s="1">
        <v>23</v>
      </c>
      <c r="B142" s="1">
        <v>23</v>
      </c>
      <c r="C142" s="57" t="s">
        <v>222</v>
      </c>
      <c r="D142" s="29" t="s">
        <v>68</v>
      </c>
      <c r="E142" s="29">
        <v>167</v>
      </c>
      <c r="F142" s="27"/>
      <c r="G142" s="27"/>
      <c r="H142" s="27">
        <v>208</v>
      </c>
      <c r="I142" s="27"/>
      <c r="J142" s="27"/>
      <c r="K142" s="32">
        <f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375</v>
      </c>
      <c r="L142" s="32" t="s">
        <v>928</v>
      </c>
      <c r="M142" s="32"/>
      <c r="N142" s="32">
        <f>K142-(ROW(K142)-ROW(K$6))/10000</f>
        <v>374.9864</v>
      </c>
      <c r="O142" s="32">
        <f>COUNT(E142:J142)</f>
        <v>2</v>
      </c>
      <c r="P142" s="32">
        <f ca="1">IF(AND(O142=1,OFFSET(D142,0,P$3)&gt;0),"Y",0)</f>
        <v>0</v>
      </c>
      <c r="Q142" s="33" t="s">
        <v>48</v>
      </c>
      <c r="R142" s="34">
        <f>1-(Q142=Q141)</f>
        <v>0</v>
      </c>
      <c r="S142" s="34">
        <f>N142+T142/1000+U142/10000+V142/100000+W142/1000000+X142/10000000+Y142/100000000</f>
        <v>375.21110000000004</v>
      </c>
      <c r="T142" s="27">
        <v>208</v>
      </c>
      <c r="U142" s="29">
        <v>167</v>
      </c>
      <c r="V142" s="27"/>
      <c r="W142" s="27"/>
      <c r="X142" s="27"/>
      <c r="Y142" s="27"/>
      <c r="AA142" s="35">
        <v>0</v>
      </c>
      <c r="AB142" s="35">
        <v>0</v>
      </c>
      <c r="AC142" s="35">
        <v>0</v>
      </c>
      <c r="AD142" s="35">
        <v>0</v>
      </c>
      <c r="AE142" s="36">
        <v>2</v>
      </c>
      <c r="AF142" s="37">
        <v>375.21110000000004</v>
      </c>
      <c r="AG142" s="38">
        <v>208</v>
      </c>
      <c r="AH142" s="32">
        <v>583</v>
      </c>
      <c r="AI142" s="38"/>
      <c r="AJ142" s="38"/>
      <c r="AK142" s="38"/>
      <c r="AL142" s="30"/>
      <c r="AM142" s="26"/>
      <c r="AN142" s="1"/>
    </row>
    <row r="143" spans="1:40" ht="15" x14ac:dyDescent="0.25">
      <c r="A143" s="1">
        <v>24</v>
      </c>
      <c r="B143" s="1">
        <v>24</v>
      </c>
      <c r="C143" s="57" t="s">
        <v>263</v>
      </c>
      <c r="D143" s="29" t="s">
        <v>174</v>
      </c>
      <c r="E143" s="29"/>
      <c r="F143" s="27">
        <v>163</v>
      </c>
      <c r="G143" s="27"/>
      <c r="H143" s="27">
        <v>187</v>
      </c>
      <c r="I143" s="27"/>
      <c r="J143" s="27"/>
      <c r="K143" s="32">
        <f>IFERROR(LARGE(E143:J143,1),0)+IF($D$5&gt;=2,IFERROR(LARGE(E143:J143,2),0),0)+IF($D$5&gt;=3,IFERROR(LARGE(E143:J143,3),0),0)+IF($D$5&gt;=4,IFERROR(LARGE(E143:J143,4),0),0)+IF($D$5&gt;=5,IFERROR(LARGE(E143:J143,5),0),0)+IF($D$5&gt;=6,IFERROR(LARGE(E143:J143,6),0),0)</f>
        <v>350</v>
      </c>
      <c r="L143" s="32" t="s">
        <v>928</v>
      </c>
      <c r="M143" s="32"/>
      <c r="N143" s="32">
        <f>K143-(ROW(K143)-ROW(K$6))/10000</f>
        <v>349.98630000000003</v>
      </c>
      <c r="O143" s="32">
        <f>COUNT(E143:J143)</f>
        <v>2</v>
      </c>
      <c r="P143" s="32">
        <f ca="1">IF(AND(O143=1,OFFSET(D143,0,P$3)&gt;0),"Y",0)</f>
        <v>0</v>
      </c>
      <c r="Q143" s="33" t="s">
        <v>48</v>
      </c>
      <c r="R143" s="34">
        <f>1-(Q143=Q142)</f>
        <v>0</v>
      </c>
      <c r="S143" s="34">
        <f>N143+T143/1000+U143/10000+V143/100000+W143/1000000+X143/10000000+Y143/100000000</f>
        <v>350.18960000000004</v>
      </c>
      <c r="T143" s="27">
        <v>187</v>
      </c>
      <c r="U143" s="27">
        <v>163</v>
      </c>
      <c r="V143" s="29"/>
      <c r="W143" s="27"/>
      <c r="X143" s="27"/>
      <c r="Y143" s="27"/>
      <c r="AA143" s="35">
        <v>0</v>
      </c>
      <c r="AB143" s="35">
        <v>0</v>
      </c>
      <c r="AC143" s="35">
        <v>0</v>
      </c>
      <c r="AD143" s="35">
        <v>0</v>
      </c>
      <c r="AE143" s="36">
        <v>2</v>
      </c>
      <c r="AF143" s="37">
        <v>350.18960000000004</v>
      </c>
      <c r="AG143" s="38">
        <v>187</v>
      </c>
      <c r="AH143" s="32">
        <v>537</v>
      </c>
      <c r="AI143" s="38"/>
      <c r="AJ143" s="38"/>
      <c r="AK143" s="38"/>
      <c r="AL143" s="30"/>
      <c r="AM143" s="26"/>
      <c r="AN143" s="1"/>
    </row>
    <row r="144" spans="1:40" ht="15" x14ac:dyDescent="0.25">
      <c r="A144" s="1">
        <v>25</v>
      </c>
      <c r="B144" s="1">
        <v>25</v>
      </c>
      <c r="C144" s="57" t="s">
        <v>73</v>
      </c>
      <c r="D144" s="29" t="s">
        <v>34</v>
      </c>
      <c r="E144" s="29"/>
      <c r="F144" s="27"/>
      <c r="G144" s="27"/>
      <c r="H144" s="27">
        <v>278</v>
      </c>
      <c r="I144" s="27"/>
      <c r="J144" s="27"/>
      <c r="K144" s="32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278</v>
      </c>
      <c r="L144" s="32" t="s">
        <v>928</v>
      </c>
      <c r="M144" s="32"/>
      <c r="N144" s="32">
        <f>K144-(ROW(K144)-ROW(K$6))/10000</f>
        <v>277.9862</v>
      </c>
      <c r="O144" s="32">
        <f>COUNT(E144:J144)</f>
        <v>1</v>
      </c>
      <c r="P144" s="32" t="str">
        <f ca="1">IF(AND(O144=1,OFFSET(D144,0,P$3)&gt;0),"Y",0)</f>
        <v>Y</v>
      </c>
      <c r="Q144" s="33" t="s">
        <v>48</v>
      </c>
      <c r="R144" s="34">
        <f>1-(Q144=Q143)</f>
        <v>0</v>
      </c>
      <c r="S144" s="34">
        <f>N144+T144/1000+U144/10000+V144/100000+W144/1000000+X144/10000000+Y144/100000000</f>
        <v>278.26420000000002</v>
      </c>
      <c r="T144" s="27">
        <v>278</v>
      </c>
      <c r="U144" s="29"/>
      <c r="V144" s="27"/>
      <c r="W144" s="27"/>
      <c r="X144" s="27"/>
      <c r="Y144" s="27"/>
      <c r="AA144" s="35">
        <v>0</v>
      </c>
      <c r="AB144" s="35">
        <v>0</v>
      </c>
      <c r="AC144" s="35">
        <v>0</v>
      </c>
      <c r="AD144" s="35">
        <v>0</v>
      </c>
      <c r="AE144" s="36">
        <v>1</v>
      </c>
      <c r="AF144" s="37">
        <v>278.26420000000002</v>
      </c>
      <c r="AG144" s="38">
        <v>278</v>
      </c>
      <c r="AH144" s="32">
        <v>556</v>
      </c>
      <c r="AI144" s="38"/>
      <c r="AJ144" s="38"/>
      <c r="AK144" s="38"/>
      <c r="AL144" s="30"/>
      <c r="AM144" s="26"/>
      <c r="AN144" s="1"/>
    </row>
    <row r="145" spans="1:40" ht="15" x14ac:dyDescent="0.25">
      <c r="A145" s="1">
        <v>26</v>
      </c>
      <c r="B145" s="1">
        <v>26</v>
      </c>
      <c r="C145" s="57" t="s">
        <v>516</v>
      </c>
      <c r="D145" s="29" t="s">
        <v>24</v>
      </c>
      <c r="E145" s="29">
        <v>273</v>
      </c>
      <c r="F145" s="27"/>
      <c r="G145" s="27"/>
      <c r="H145" s="27"/>
      <c r="I145" s="27"/>
      <c r="J145" s="27"/>
      <c r="K145" s="32">
        <f>IFERROR(LARGE(E145:J145,1),0)+IF($D$5&gt;=2,IFERROR(LARGE(E145:J145,2),0),0)+IF($D$5&gt;=3,IFERROR(LARGE(E145:J145,3),0),0)+IF($D$5&gt;=4,IFERROR(LARGE(E145:J145,4),0),0)+IF($D$5&gt;=5,IFERROR(LARGE(E145:J145,5),0),0)+IF($D$5&gt;=6,IFERROR(LARGE(E145:J145,6),0),0)</f>
        <v>273</v>
      </c>
      <c r="L145" s="32" t="s">
        <v>928</v>
      </c>
      <c r="M145" s="32"/>
      <c r="N145" s="32">
        <f>K145-(ROW(K145)-ROW(K$6))/10000</f>
        <v>272.98610000000002</v>
      </c>
      <c r="O145" s="32">
        <f>COUNT(E145:J145)</f>
        <v>1</v>
      </c>
      <c r="P145" s="32">
        <f ca="1">IF(AND(O145=1,OFFSET(D145,0,P$3)&gt;0),"Y",0)</f>
        <v>0</v>
      </c>
      <c r="Q145" s="33" t="s">
        <v>48</v>
      </c>
      <c r="R145" s="34">
        <f>1-(Q145=Q144)</f>
        <v>0</v>
      </c>
      <c r="S145" s="34">
        <f>N145+T145/1000+U145/10000+V145/100000+W145/1000000+X145/10000000+Y145/100000000</f>
        <v>273.25910000000005</v>
      </c>
      <c r="T145" s="29">
        <v>273</v>
      </c>
      <c r="U145" s="27"/>
      <c r="V145" s="27"/>
      <c r="W145" s="27"/>
      <c r="X145" s="27"/>
      <c r="Y145" s="27"/>
      <c r="AA145" s="35">
        <v>0</v>
      </c>
      <c r="AB145" s="35">
        <v>0</v>
      </c>
      <c r="AC145" s="35">
        <v>0</v>
      </c>
      <c r="AD145" s="35">
        <v>0</v>
      </c>
      <c r="AE145" s="36">
        <v>1</v>
      </c>
      <c r="AF145" s="37">
        <v>273.25910000000005</v>
      </c>
      <c r="AG145" s="38">
        <v>273</v>
      </c>
      <c r="AH145" s="32">
        <v>546</v>
      </c>
      <c r="AI145" s="38"/>
      <c r="AJ145" s="38"/>
      <c r="AK145" s="38"/>
      <c r="AL145" s="30"/>
      <c r="AM145" s="26"/>
      <c r="AN145" s="1"/>
    </row>
    <row r="146" spans="1:40" ht="15" x14ac:dyDescent="0.25">
      <c r="A146" s="1">
        <v>27</v>
      </c>
      <c r="B146" s="1">
        <v>27</v>
      </c>
      <c r="C146" s="57" t="s">
        <v>517</v>
      </c>
      <c r="D146" s="29" t="s">
        <v>113</v>
      </c>
      <c r="E146" s="29">
        <v>269</v>
      </c>
      <c r="F146" s="27"/>
      <c r="G146" s="27"/>
      <c r="H146" s="27"/>
      <c r="I146" s="27"/>
      <c r="J146" s="27"/>
      <c r="K146" s="32">
        <f>IFERROR(LARGE(E146:J146,1),0)+IF($D$5&gt;=2,IFERROR(LARGE(E146:J146,2),0),0)+IF($D$5&gt;=3,IFERROR(LARGE(E146:J146,3),0),0)+IF($D$5&gt;=4,IFERROR(LARGE(E146:J146,4),0),0)+IF($D$5&gt;=5,IFERROR(LARGE(E146:J146,5),0),0)+IF($D$5&gt;=6,IFERROR(LARGE(E146:J146,6),0),0)</f>
        <v>269</v>
      </c>
      <c r="L146" s="32" t="s">
        <v>928</v>
      </c>
      <c r="M146" s="32"/>
      <c r="N146" s="32">
        <f>K146-(ROW(K146)-ROW(K$6))/10000</f>
        <v>268.98599999999999</v>
      </c>
      <c r="O146" s="32">
        <f>COUNT(E146:J146)</f>
        <v>1</v>
      </c>
      <c r="P146" s="32">
        <f ca="1">IF(AND(O146=1,OFFSET(D146,0,P$3)&gt;0),"Y",0)</f>
        <v>0</v>
      </c>
      <c r="Q146" s="33" t="s">
        <v>48</v>
      </c>
      <c r="R146" s="34">
        <f>1-(Q146=Q145)</f>
        <v>0</v>
      </c>
      <c r="S146" s="34">
        <f>N146+T146/1000+U146/10000+V146/100000+W146/1000000+X146/10000000+Y146/100000000</f>
        <v>269.255</v>
      </c>
      <c r="T146" s="29">
        <v>269</v>
      </c>
      <c r="U146" s="27"/>
      <c r="V146" s="27"/>
      <c r="W146" s="27"/>
      <c r="X146" s="27"/>
      <c r="Y146" s="27"/>
      <c r="AA146" s="35">
        <v>0</v>
      </c>
      <c r="AB146" s="35">
        <v>0</v>
      </c>
      <c r="AC146" s="35">
        <v>0</v>
      </c>
      <c r="AD146" s="35">
        <v>0</v>
      </c>
      <c r="AE146" s="36">
        <v>1</v>
      </c>
      <c r="AF146" s="37">
        <v>269.255</v>
      </c>
      <c r="AG146" s="38">
        <v>269</v>
      </c>
      <c r="AH146" s="32">
        <v>538</v>
      </c>
      <c r="AI146" s="38"/>
      <c r="AJ146" s="38"/>
      <c r="AK146" s="38"/>
      <c r="AL146" s="30"/>
      <c r="AM146" s="26"/>
      <c r="AN146" s="1"/>
    </row>
    <row r="147" spans="1:40" ht="15" x14ac:dyDescent="0.25">
      <c r="A147" s="1">
        <v>28</v>
      </c>
      <c r="B147" s="1">
        <v>28</v>
      </c>
      <c r="C147" s="57" t="s">
        <v>518</v>
      </c>
      <c r="D147" s="29" t="s">
        <v>29</v>
      </c>
      <c r="E147" s="29">
        <v>256</v>
      </c>
      <c r="F147" s="27"/>
      <c r="G147" s="27"/>
      <c r="H147" s="27"/>
      <c r="I147" s="27"/>
      <c r="J147" s="27"/>
      <c r="K147" s="32">
        <f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256</v>
      </c>
      <c r="L147" s="32" t="s">
        <v>928</v>
      </c>
      <c r="M147" s="32"/>
      <c r="N147" s="32">
        <f>K147-(ROW(K147)-ROW(K$6))/10000</f>
        <v>255.98589999999999</v>
      </c>
      <c r="O147" s="32">
        <f>COUNT(E147:J147)</f>
        <v>1</v>
      </c>
      <c r="P147" s="32">
        <f ca="1">IF(AND(O147=1,OFFSET(D147,0,P$3)&gt;0),"Y",0)</f>
        <v>0</v>
      </c>
      <c r="Q147" s="33" t="s">
        <v>48</v>
      </c>
      <c r="R147" s="34">
        <f>1-(Q147=Q146)</f>
        <v>0</v>
      </c>
      <c r="S147" s="34">
        <f>N147+T147/1000+U147/10000+V147/100000+W147/1000000+X147/10000000+Y147/100000000</f>
        <v>256.24189999999999</v>
      </c>
      <c r="T147" s="29">
        <v>256</v>
      </c>
      <c r="U147" s="27"/>
      <c r="V147" s="27"/>
      <c r="W147" s="27"/>
      <c r="X147" s="27"/>
      <c r="Y147" s="27"/>
      <c r="AA147" s="35">
        <v>0</v>
      </c>
      <c r="AB147" s="35">
        <v>0</v>
      </c>
      <c r="AC147" s="35">
        <v>0</v>
      </c>
      <c r="AD147" s="35">
        <v>0</v>
      </c>
      <c r="AE147" s="36">
        <v>1</v>
      </c>
      <c r="AF147" s="37">
        <v>256.24189999999999</v>
      </c>
      <c r="AG147" s="38">
        <v>256</v>
      </c>
      <c r="AH147" s="32">
        <v>512</v>
      </c>
      <c r="AI147" s="38"/>
      <c r="AJ147" s="38"/>
      <c r="AK147" s="38"/>
      <c r="AL147" s="30"/>
      <c r="AM147" s="26"/>
      <c r="AN147" s="1"/>
    </row>
    <row r="148" spans="1:40" ht="15" x14ac:dyDescent="0.25">
      <c r="A148" s="1">
        <v>29</v>
      </c>
      <c r="B148" s="1">
        <v>29</v>
      </c>
      <c r="C148" s="57" t="s">
        <v>138</v>
      </c>
      <c r="D148" s="29" t="s">
        <v>96</v>
      </c>
      <c r="E148" s="29"/>
      <c r="F148" s="27"/>
      <c r="G148" s="27"/>
      <c r="H148" s="27">
        <v>250</v>
      </c>
      <c r="I148" s="27"/>
      <c r="J148" s="27"/>
      <c r="K148" s="32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250</v>
      </c>
      <c r="L148" s="32" t="s">
        <v>928</v>
      </c>
      <c r="M148" s="32"/>
      <c r="N148" s="32">
        <f>K148-(ROW(K148)-ROW(K$6))/10000</f>
        <v>249.98580000000001</v>
      </c>
      <c r="O148" s="32">
        <f>COUNT(E148:J148)</f>
        <v>1</v>
      </c>
      <c r="P148" s="32" t="str">
        <f ca="1">IF(AND(O148=1,OFFSET(D148,0,P$3)&gt;0),"Y",0)</f>
        <v>Y</v>
      </c>
      <c r="Q148" s="33" t="s">
        <v>48</v>
      </c>
      <c r="R148" s="34">
        <f>1-(Q148=Q147)</f>
        <v>0</v>
      </c>
      <c r="S148" s="34">
        <f>N148+T148/1000+U148/10000+V148/100000+W148/1000000+X148/10000000+Y148/100000000</f>
        <v>250.23580000000001</v>
      </c>
      <c r="T148" s="27">
        <v>250</v>
      </c>
      <c r="U148" s="29"/>
      <c r="V148" s="27"/>
      <c r="W148" s="27"/>
      <c r="X148" s="27"/>
      <c r="Y148" s="27"/>
      <c r="AA148" s="35">
        <v>0</v>
      </c>
      <c r="AB148" s="35">
        <v>0</v>
      </c>
      <c r="AC148" s="35">
        <v>0</v>
      </c>
      <c r="AD148" s="35">
        <v>0</v>
      </c>
      <c r="AE148" s="36">
        <v>1</v>
      </c>
      <c r="AF148" s="37">
        <v>250.23580000000001</v>
      </c>
      <c r="AG148" s="38">
        <v>250</v>
      </c>
      <c r="AH148" s="32">
        <v>500</v>
      </c>
      <c r="AI148" s="38"/>
      <c r="AJ148" s="38"/>
      <c r="AK148" s="38"/>
      <c r="AL148" s="30"/>
      <c r="AM148" s="26"/>
      <c r="AN148" s="1"/>
    </row>
    <row r="149" spans="1:40" ht="15" x14ac:dyDescent="0.25">
      <c r="A149" s="1">
        <v>30</v>
      </c>
      <c r="B149" s="1">
        <v>30</v>
      </c>
      <c r="C149" s="57" t="s">
        <v>139</v>
      </c>
      <c r="D149" s="29" t="s">
        <v>109</v>
      </c>
      <c r="E149" s="29"/>
      <c r="F149" s="27"/>
      <c r="G149" s="27"/>
      <c r="H149" s="27">
        <v>249</v>
      </c>
      <c r="I149" s="27"/>
      <c r="J149" s="27"/>
      <c r="K149" s="32">
        <f>IFERROR(LARGE(E149:J149,1),0)+IF($D$5&gt;=2,IFERROR(LARGE(E149:J149,2),0),0)+IF($D$5&gt;=3,IFERROR(LARGE(E149:J149,3),0),0)+IF($D$5&gt;=4,IFERROR(LARGE(E149:J149,4),0),0)+IF($D$5&gt;=5,IFERROR(LARGE(E149:J149,5),0),0)+IF($D$5&gt;=6,IFERROR(LARGE(E149:J149,6),0),0)</f>
        <v>249</v>
      </c>
      <c r="L149" s="32" t="s">
        <v>928</v>
      </c>
      <c r="M149" s="32"/>
      <c r="N149" s="32">
        <f>K149-(ROW(K149)-ROW(K$6))/10000</f>
        <v>248.98570000000001</v>
      </c>
      <c r="O149" s="32">
        <f>COUNT(E149:J149)</f>
        <v>1</v>
      </c>
      <c r="P149" s="32" t="str">
        <f ca="1">IF(AND(O149=1,OFFSET(D149,0,P$3)&gt;0),"Y",0)</f>
        <v>Y</v>
      </c>
      <c r="Q149" s="33" t="s">
        <v>48</v>
      </c>
      <c r="R149" s="34">
        <f>1-(Q149=Q148)</f>
        <v>0</v>
      </c>
      <c r="S149" s="34">
        <f>N149+T149/1000+U149/10000+V149/100000+W149/1000000+X149/10000000+Y149/100000000</f>
        <v>249.2347</v>
      </c>
      <c r="T149" s="27">
        <v>249</v>
      </c>
      <c r="U149" s="29"/>
      <c r="V149" s="27"/>
      <c r="W149" s="27"/>
      <c r="X149" s="27"/>
      <c r="Y149" s="27"/>
      <c r="AA149" s="35">
        <v>0</v>
      </c>
      <c r="AB149" s="35">
        <v>0</v>
      </c>
      <c r="AC149" s="35">
        <v>0</v>
      </c>
      <c r="AD149" s="35">
        <v>0</v>
      </c>
      <c r="AE149" s="36">
        <v>1</v>
      </c>
      <c r="AF149" s="37">
        <v>249.2347</v>
      </c>
      <c r="AG149" s="38">
        <v>249</v>
      </c>
      <c r="AH149" s="32">
        <v>498</v>
      </c>
      <c r="AI149" s="38"/>
      <c r="AJ149" s="38"/>
      <c r="AK149" s="38"/>
      <c r="AL149" s="30"/>
      <c r="AM149" s="26"/>
      <c r="AN149" s="1"/>
    </row>
    <row r="150" spans="1:40" ht="15" x14ac:dyDescent="0.25">
      <c r="A150" s="1">
        <v>31</v>
      </c>
      <c r="B150" s="1">
        <v>31</v>
      </c>
      <c r="C150" s="57" t="s">
        <v>519</v>
      </c>
      <c r="D150" s="29" t="s">
        <v>52</v>
      </c>
      <c r="E150" s="29">
        <v>233</v>
      </c>
      <c r="F150" s="27"/>
      <c r="G150" s="27"/>
      <c r="H150" s="27"/>
      <c r="I150" s="27"/>
      <c r="J150" s="27"/>
      <c r="K150" s="32">
        <f>IFERROR(LARGE(E150:J150,1),0)+IF($D$5&gt;=2,IFERROR(LARGE(E150:J150,2),0),0)+IF($D$5&gt;=3,IFERROR(LARGE(E150:J150,3),0),0)+IF($D$5&gt;=4,IFERROR(LARGE(E150:J150,4),0),0)+IF($D$5&gt;=5,IFERROR(LARGE(E150:J150,5),0),0)+IF($D$5&gt;=6,IFERROR(LARGE(E150:J150,6),0),0)</f>
        <v>233</v>
      </c>
      <c r="L150" s="32" t="s">
        <v>928</v>
      </c>
      <c r="M150" s="32"/>
      <c r="N150" s="32">
        <f>K150-(ROW(K150)-ROW(K$6))/10000</f>
        <v>232.98560000000001</v>
      </c>
      <c r="O150" s="32">
        <f>COUNT(E150:J150)</f>
        <v>1</v>
      </c>
      <c r="P150" s="32">
        <f ca="1">IF(AND(O150=1,OFFSET(D150,0,P$3)&gt;0),"Y",0)</f>
        <v>0</v>
      </c>
      <c r="Q150" s="33" t="s">
        <v>48</v>
      </c>
      <c r="R150" s="34">
        <f>1-(Q150=Q149)</f>
        <v>0</v>
      </c>
      <c r="S150" s="34">
        <f>N150+T150/1000+U150/10000+V150/100000+W150/1000000+X150/10000000+Y150/100000000</f>
        <v>233.21860000000001</v>
      </c>
      <c r="T150" s="29">
        <v>233</v>
      </c>
      <c r="U150" s="27"/>
      <c r="V150" s="27"/>
      <c r="W150" s="27"/>
      <c r="X150" s="27"/>
      <c r="Y150" s="27"/>
      <c r="AA150" s="35">
        <v>0</v>
      </c>
      <c r="AB150" s="35">
        <v>0</v>
      </c>
      <c r="AC150" s="35">
        <v>0</v>
      </c>
      <c r="AD150" s="35">
        <v>0</v>
      </c>
      <c r="AE150" s="36">
        <v>1</v>
      </c>
      <c r="AF150" s="37">
        <v>233.21860000000001</v>
      </c>
      <c r="AG150" s="38">
        <v>233</v>
      </c>
      <c r="AH150" s="32">
        <v>466</v>
      </c>
      <c r="AI150" s="38"/>
      <c r="AJ150" s="38"/>
      <c r="AK150" s="38"/>
      <c r="AL150" s="30"/>
      <c r="AM150" s="26"/>
      <c r="AN150" s="1"/>
    </row>
    <row r="151" spans="1:40" ht="15" x14ac:dyDescent="0.25">
      <c r="A151" s="1">
        <v>32</v>
      </c>
      <c r="B151" s="1">
        <v>32</v>
      </c>
      <c r="C151" s="57" t="s">
        <v>520</v>
      </c>
      <c r="D151" s="29" t="s">
        <v>81</v>
      </c>
      <c r="E151" s="29">
        <v>218</v>
      </c>
      <c r="F151" s="27"/>
      <c r="G151" s="27"/>
      <c r="H151" s="27"/>
      <c r="I151" s="27"/>
      <c r="J151" s="27"/>
      <c r="K151" s="32">
        <f>IFERROR(LARGE(E151:J151,1),0)+IF($D$5&gt;=2,IFERROR(LARGE(E151:J151,2),0),0)+IF($D$5&gt;=3,IFERROR(LARGE(E151:J151,3),0),0)+IF($D$5&gt;=4,IFERROR(LARGE(E151:J151,4),0),0)+IF($D$5&gt;=5,IFERROR(LARGE(E151:J151,5),0),0)+IF($D$5&gt;=6,IFERROR(LARGE(E151:J151,6),0),0)</f>
        <v>218</v>
      </c>
      <c r="L151" s="32" t="s">
        <v>928</v>
      </c>
      <c r="M151" s="32"/>
      <c r="N151" s="32">
        <f>K151-(ROW(K151)-ROW(K$6))/10000</f>
        <v>217.9855</v>
      </c>
      <c r="O151" s="32">
        <f>COUNT(E151:J151)</f>
        <v>1</v>
      </c>
      <c r="P151" s="32">
        <f ca="1">IF(AND(O151=1,OFFSET(D151,0,P$3)&gt;0),"Y",0)</f>
        <v>0</v>
      </c>
      <c r="Q151" s="33" t="s">
        <v>48</v>
      </c>
      <c r="R151" s="34">
        <f>1-(Q151=Q150)</f>
        <v>0</v>
      </c>
      <c r="S151" s="34">
        <f>N151+T151/1000+U151/10000+V151/100000+W151/1000000+X151/10000000+Y151/100000000</f>
        <v>218.20349999999999</v>
      </c>
      <c r="T151" s="29">
        <v>218</v>
      </c>
      <c r="U151" s="27"/>
      <c r="V151" s="27"/>
      <c r="W151" s="27"/>
      <c r="X151" s="27"/>
      <c r="Y151" s="27"/>
      <c r="AA151" s="35">
        <v>0</v>
      </c>
      <c r="AB151" s="35">
        <v>0</v>
      </c>
      <c r="AC151" s="35">
        <v>0</v>
      </c>
      <c r="AD151" s="35">
        <v>0</v>
      </c>
      <c r="AE151" s="36">
        <v>1</v>
      </c>
      <c r="AF151" s="37">
        <v>218.20349999999999</v>
      </c>
      <c r="AG151" s="38">
        <v>218</v>
      </c>
      <c r="AH151" s="32">
        <v>436</v>
      </c>
      <c r="AI151" s="38"/>
      <c r="AJ151" s="38"/>
      <c r="AK151" s="38"/>
      <c r="AL151" s="30"/>
      <c r="AM151" s="26"/>
      <c r="AN151" s="1"/>
    </row>
    <row r="152" spans="1:40" ht="15" x14ac:dyDescent="0.25">
      <c r="A152" s="1">
        <v>33</v>
      </c>
      <c r="B152" s="1">
        <v>33</v>
      </c>
      <c r="C152" s="57" t="s">
        <v>218</v>
      </c>
      <c r="D152" s="29" t="s">
        <v>76</v>
      </c>
      <c r="E152" s="29"/>
      <c r="F152" s="27"/>
      <c r="G152" s="27"/>
      <c r="H152" s="27">
        <v>212</v>
      </c>
      <c r="I152" s="27"/>
      <c r="J152" s="27"/>
      <c r="K152" s="32">
        <f>IFERROR(LARGE(E152:J152,1),0)+IF($D$5&gt;=2,IFERROR(LARGE(E152:J152,2),0),0)+IF($D$5&gt;=3,IFERROR(LARGE(E152:J152,3),0),0)+IF($D$5&gt;=4,IFERROR(LARGE(E152:J152,4),0),0)+IF($D$5&gt;=5,IFERROR(LARGE(E152:J152,5),0),0)+IF($D$5&gt;=6,IFERROR(LARGE(E152:J152,6),0),0)</f>
        <v>212</v>
      </c>
      <c r="L152" s="32" t="s">
        <v>928</v>
      </c>
      <c r="M152" s="32"/>
      <c r="N152" s="32">
        <f>K152-(ROW(K152)-ROW(K$6))/10000</f>
        <v>211.9854</v>
      </c>
      <c r="O152" s="32">
        <f>COUNT(E152:J152)</f>
        <v>1</v>
      </c>
      <c r="P152" s="32" t="str">
        <f ca="1">IF(AND(O152=1,OFFSET(D152,0,P$3)&gt;0),"Y",0)</f>
        <v>Y</v>
      </c>
      <c r="Q152" s="33" t="s">
        <v>48</v>
      </c>
      <c r="R152" s="34">
        <f>1-(Q152=Q151)</f>
        <v>0</v>
      </c>
      <c r="S152" s="34">
        <f>N152+T152/1000+U152/10000+V152/100000+W152/1000000+X152/10000000+Y152/100000000</f>
        <v>212.19739999999999</v>
      </c>
      <c r="T152" s="27">
        <v>212</v>
      </c>
      <c r="U152" s="29"/>
      <c r="V152" s="27"/>
      <c r="W152" s="27"/>
      <c r="X152" s="27"/>
      <c r="Y152" s="27"/>
      <c r="AA152" s="35">
        <v>0</v>
      </c>
      <c r="AB152" s="35">
        <v>0</v>
      </c>
      <c r="AC152" s="35">
        <v>0</v>
      </c>
      <c r="AD152" s="35">
        <v>0</v>
      </c>
      <c r="AE152" s="36">
        <v>1</v>
      </c>
      <c r="AF152" s="37">
        <v>212.19739999999999</v>
      </c>
      <c r="AG152" s="38">
        <v>212</v>
      </c>
      <c r="AH152" s="32">
        <v>424</v>
      </c>
      <c r="AI152" s="38"/>
      <c r="AJ152" s="38"/>
      <c r="AK152" s="38"/>
      <c r="AL152" s="30"/>
      <c r="AM152" s="26"/>
      <c r="AN152" s="1"/>
    </row>
    <row r="153" spans="1:40" ht="15" x14ac:dyDescent="0.25">
      <c r="A153" s="1">
        <v>34</v>
      </c>
      <c r="B153" s="1">
        <v>34</v>
      </c>
      <c r="C153" s="57" t="s">
        <v>521</v>
      </c>
      <c r="D153" s="29" t="s">
        <v>174</v>
      </c>
      <c r="E153" s="29"/>
      <c r="F153" s="27">
        <v>201</v>
      </c>
      <c r="G153" s="27"/>
      <c r="H153" s="27"/>
      <c r="I153" s="27"/>
      <c r="J153" s="27"/>
      <c r="K153" s="32">
        <f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201</v>
      </c>
      <c r="L153" s="32" t="s">
        <v>928</v>
      </c>
      <c r="M153" s="32"/>
      <c r="N153" s="32">
        <f>K153-(ROW(K153)-ROW(K$6))/10000</f>
        <v>200.9853</v>
      </c>
      <c r="O153" s="32">
        <f>COUNT(E153:J153)</f>
        <v>1</v>
      </c>
      <c r="P153" s="32">
        <f ca="1">IF(AND(O153=1,OFFSET(D153,0,P$3)&gt;0),"Y",0)</f>
        <v>0</v>
      </c>
      <c r="Q153" s="33" t="s">
        <v>48</v>
      </c>
      <c r="R153" s="34">
        <f>1-(Q153=Q152)</f>
        <v>0</v>
      </c>
      <c r="S153" s="34">
        <f>N153+T153/1000+U153/10000+V153/100000+W153/1000000+X153/10000000+Y153/100000000</f>
        <v>201.18629999999999</v>
      </c>
      <c r="T153" s="27">
        <v>201</v>
      </c>
      <c r="U153" s="29"/>
      <c r="V153" s="27"/>
      <c r="W153" s="27"/>
      <c r="X153" s="27"/>
      <c r="Y153" s="27"/>
      <c r="AA153" s="35">
        <v>0</v>
      </c>
      <c r="AB153" s="35">
        <v>0</v>
      </c>
      <c r="AC153" s="35">
        <v>0</v>
      </c>
      <c r="AD153" s="35">
        <v>0</v>
      </c>
      <c r="AE153" s="36">
        <v>1</v>
      </c>
      <c r="AF153" s="37">
        <v>201.18629999999999</v>
      </c>
      <c r="AG153" s="38">
        <v>201</v>
      </c>
      <c r="AH153" s="32">
        <v>402</v>
      </c>
      <c r="AI153" s="38"/>
      <c r="AJ153" s="38"/>
      <c r="AK153" s="38"/>
      <c r="AL153" s="30"/>
      <c r="AM153" s="26"/>
      <c r="AN153" s="1"/>
    </row>
    <row r="154" spans="1:40" ht="15" x14ac:dyDescent="0.25">
      <c r="A154" s="1">
        <v>35</v>
      </c>
      <c r="B154" s="1">
        <v>35</v>
      </c>
      <c r="C154" s="57" t="s">
        <v>522</v>
      </c>
      <c r="D154" s="29" t="s">
        <v>124</v>
      </c>
      <c r="E154" s="29">
        <v>190</v>
      </c>
      <c r="F154" s="27"/>
      <c r="G154" s="27"/>
      <c r="H154" s="27"/>
      <c r="I154" s="27"/>
      <c r="J154" s="27"/>
      <c r="K154" s="32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190</v>
      </c>
      <c r="L154" s="32" t="s">
        <v>928</v>
      </c>
      <c r="M154" s="32"/>
      <c r="N154" s="32">
        <f>K154-(ROW(K154)-ROW(K$6))/10000</f>
        <v>189.98519999999999</v>
      </c>
      <c r="O154" s="32">
        <f>COUNT(E154:J154)</f>
        <v>1</v>
      </c>
      <c r="P154" s="32">
        <f ca="1">IF(AND(O154=1,OFFSET(D154,0,P$3)&gt;0),"Y",0)</f>
        <v>0</v>
      </c>
      <c r="Q154" s="33" t="s">
        <v>48</v>
      </c>
      <c r="R154" s="34">
        <f>1-(Q154=Q153)</f>
        <v>0</v>
      </c>
      <c r="S154" s="34">
        <f>N154+T154/1000+U154/10000+V154/100000+W154/1000000+X154/10000000+Y154/100000000</f>
        <v>190.17519999999999</v>
      </c>
      <c r="T154" s="29">
        <v>190</v>
      </c>
      <c r="U154" s="27"/>
      <c r="V154" s="27"/>
      <c r="W154" s="27"/>
      <c r="X154" s="27"/>
      <c r="Y154" s="27"/>
      <c r="AA154" s="35">
        <v>0</v>
      </c>
      <c r="AB154" s="35">
        <v>0</v>
      </c>
      <c r="AC154" s="35">
        <v>0</v>
      </c>
      <c r="AD154" s="35">
        <v>0</v>
      </c>
      <c r="AE154" s="36">
        <v>1</v>
      </c>
      <c r="AF154" s="37">
        <v>190.17519999999999</v>
      </c>
      <c r="AG154" s="38">
        <v>190</v>
      </c>
      <c r="AH154" s="32">
        <v>380</v>
      </c>
      <c r="AI154" s="38"/>
      <c r="AJ154" s="38"/>
      <c r="AK154" s="38"/>
      <c r="AL154" s="30"/>
      <c r="AM154" s="26"/>
      <c r="AN154" s="1"/>
    </row>
    <row r="155" spans="1:40" ht="15" x14ac:dyDescent="0.25">
      <c r="A155" s="1">
        <v>36</v>
      </c>
      <c r="B155" s="1">
        <v>36</v>
      </c>
      <c r="C155" s="57" t="s">
        <v>523</v>
      </c>
      <c r="D155" s="29" t="s">
        <v>19</v>
      </c>
      <c r="E155" s="29">
        <v>186</v>
      </c>
      <c r="F155" s="27"/>
      <c r="G155" s="27"/>
      <c r="H155" s="27"/>
      <c r="I155" s="27"/>
      <c r="J155" s="27"/>
      <c r="K155" s="32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186</v>
      </c>
      <c r="L155" s="32" t="s">
        <v>928</v>
      </c>
      <c r="M155" s="32"/>
      <c r="N155" s="32">
        <f>K155-(ROW(K155)-ROW(K$6))/10000</f>
        <v>185.98509999999999</v>
      </c>
      <c r="O155" s="32">
        <f>COUNT(E155:J155)</f>
        <v>1</v>
      </c>
      <c r="P155" s="32">
        <f ca="1">IF(AND(O155=1,OFFSET(D155,0,P$3)&gt;0),"Y",0)</f>
        <v>0</v>
      </c>
      <c r="Q155" s="33" t="s">
        <v>48</v>
      </c>
      <c r="R155" s="34">
        <f>1-(Q155=Q154)</f>
        <v>0</v>
      </c>
      <c r="S155" s="34">
        <f>N155+T155/1000+U155/10000+V155/100000+W155/1000000+X155/10000000+Y155/100000000</f>
        <v>186.1711</v>
      </c>
      <c r="T155" s="29">
        <v>186</v>
      </c>
      <c r="U155" s="27"/>
      <c r="V155" s="27"/>
      <c r="W155" s="27"/>
      <c r="X155" s="27"/>
      <c r="Y155" s="27"/>
      <c r="AA155" s="35">
        <v>0</v>
      </c>
      <c r="AB155" s="35">
        <v>0</v>
      </c>
      <c r="AC155" s="35">
        <v>0</v>
      </c>
      <c r="AD155" s="35">
        <v>0</v>
      </c>
      <c r="AE155" s="36">
        <v>1</v>
      </c>
      <c r="AF155" s="37">
        <v>186.1711</v>
      </c>
      <c r="AG155" s="38">
        <v>186</v>
      </c>
      <c r="AH155" s="32">
        <v>372</v>
      </c>
      <c r="AI155" s="38"/>
      <c r="AJ155" s="38"/>
      <c r="AK155" s="38"/>
      <c r="AL155" s="30"/>
      <c r="AM155" s="26"/>
      <c r="AN155" s="1"/>
    </row>
    <row r="156" spans="1:40" ht="15" x14ac:dyDescent="0.25">
      <c r="A156" s="1">
        <v>37</v>
      </c>
      <c r="B156" s="1">
        <v>37</v>
      </c>
      <c r="C156" s="57" t="s">
        <v>266</v>
      </c>
      <c r="D156" s="29" t="s">
        <v>174</v>
      </c>
      <c r="E156" s="29"/>
      <c r="F156" s="27"/>
      <c r="G156" s="27"/>
      <c r="H156" s="27">
        <v>186</v>
      </c>
      <c r="I156" s="27"/>
      <c r="J156" s="27"/>
      <c r="K156" s="32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186</v>
      </c>
      <c r="L156" s="32" t="s">
        <v>928</v>
      </c>
      <c r="M156" s="32"/>
      <c r="N156" s="32">
        <f>K156-(ROW(K156)-ROW(K$6))/10000</f>
        <v>185.98500000000001</v>
      </c>
      <c r="O156" s="32">
        <f>COUNT(E156:J156)</f>
        <v>1</v>
      </c>
      <c r="P156" s="32" t="str">
        <f ca="1">IF(AND(O156=1,OFFSET(D156,0,P$3)&gt;0),"Y",0)</f>
        <v>Y</v>
      </c>
      <c r="Q156" s="33" t="s">
        <v>48</v>
      </c>
      <c r="R156" s="34">
        <f>1-(Q156=Q155)</f>
        <v>0</v>
      </c>
      <c r="S156" s="34">
        <f>N156+T156/1000+U156/10000+V156/100000+W156/1000000+X156/10000000+Y156/100000000</f>
        <v>186.17100000000002</v>
      </c>
      <c r="T156" s="27">
        <v>186</v>
      </c>
      <c r="U156" s="29"/>
      <c r="V156" s="27"/>
      <c r="W156" s="27"/>
      <c r="X156" s="27"/>
      <c r="Y156" s="27"/>
      <c r="AA156" s="35">
        <v>0</v>
      </c>
      <c r="AB156" s="35">
        <v>0</v>
      </c>
      <c r="AC156" s="35">
        <v>0</v>
      </c>
      <c r="AD156" s="35">
        <v>0</v>
      </c>
      <c r="AE156" s="36">
        <v>1</v>
      </c>
      <c r="AF156" s="37">
        <v>186.17100000000002</v>
      </c>
      <c r="AG156" s="38">
        <v>186</v>
      </c>
      <c r="AH156" s="32">
        <v>372</v>
      </c>
      <c r="AI156" s="38"/>
      <c r="AJ156" s="38"/>
      <c r="AK156" s="38"/>
      <c r="AL156" s="30"/>
      <c r="AM156" s="26"/>
      <c r="AN156" s="1"/>
    </row>
    <row r="157" spans="1:40" ht="15" x14ac:dyDescent="0.25">
      <c r="A157" s="1">
        <v>38</v>
      </c>
      <c r="B157" s="1">
        <v>38</v>
      </c>
      <c r="C157" s="57" t="s">
        <v>524</v>
      </c>
      <c r="D157" s="29" t="s">
        <v>81</v>
      </c>
      <c r="E157" s="29"/>
      <c r="F157" s="27"/>
      <c r="G157" s="27">
        <v>164</v>
      </c>
      <c r="H157" s="27"/>
      <c r="I157" s="27"/>
      <c r="J157" s="27"/>
      <c r="K157" s="32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164</v>
      </c>
      <c r="L157" s="32" t="s">
        <v>928</v>
      </c>
      <c r="M157" s="32"/>
      <c r="N157" s="32">
        <f>K157-(ROW(K157)-ROW(K$6))/10000</f>
        <v>163.98490000000001</v>
      </c>
      <c r="O157" s="32">
        <f>COUNT(E157:J157)</f>
        <v>1</v>
      </c>
      <c r="P157" s="32">
        <f ca="1">IF(AND(O157=1,OFFSET(D157,0,P$3)&gt;0),"Y",0)</f>
        <v>0</v>
      </c>
      <c r="Q157" s="33" t="s">
        <v>48</v>
      </c>
      <c r="R157" s="34">
        <f>1-(Q157=Q156)</f>
        <v>0</v>
      </c>
      <c r="S157" s="34">
        <f>N157+T157/1000+U157/10000+V157/100000+W157/1000000+X157/10000000+Y157/100000000</f>
        <v>164.1489</v>
      </c>
      <c r="T157" s="27">
        <v>164</v>
      </c>
      <c r="U157" s="29"/>
      <c r="V157" s="27"/>
      <c r="W157" s="27"/>
      <c r="X157" s="27"/>
      <c r="Y157" s="27"/>
      <c r="AA157" s="35">
        <v>0</v>
      </c>
      <c r="AB157" s="35">
        <v>0</v>
      </c>
      <c r="AC157" s="35">
        <v>0</v>
      </c>
      <c r="AD157" s="35">
        <v>0</v>
      </c>
      <c r="AE157" s="36">
        <v>1</v>
      </c>
      <c r="AF157" s="37">
        <v>164.1489</v>
      </c>
      <c r="AG157" s="38">
        <v>164</v>
      </c>
      <c r="AH157" s="32">
        <v>328</v>
      </c>
      <c r="AI157" s="38"/>
      <c r="AJ157" s="38"/>
      <c r="AK157" s="38"/>
      <c r="AL157" s="30"/>
      <c r="AM157" s="26"/>
      <c r="AN157" s="1"/>
    </row>
    <row r="158" spans="1:40" ht="15" x14ac:dyDescent="0.25">
      <c r="A158" s="1">
        <v>39</v>
      </c>
      <c r="B158" s="1">
        <v>39</v>
      </c>
      <c r="C158" s="57" t="s">
        <v>525</v>
      </c>
      <c r="D158" s="29" t="s">
        <v>43</v>
      </c>
      <c r="E158" s="29"/>
      <c r="F158" s="27"/>
      <c r="G158" s="27">
        <v>161</v>
      </c>
      <c r="H158" s="27"/>
      <c r="I158" s="27"/>
      <c r="J158" s="27"/>
      <c r="K158" s="32">
        <f>IFERROR(LARGE(E158:J158,1),0)+IF($D$5&gt;=2,IFERROR(LARGE(E158:J158,2),0),0)+IF($D$5&gt;=3,IFERROR(LARGE(E158:J158,3),0),0)+IF($D$5&gt;=4,IFERROR(LARGE(E158:J158,4),0),0)+IF($D$5&gt;=5,IFERROR(LARGE(E158:J158,5),0),0)+IF($D$5&gt;=6,IFERROR(LARGE(E158:J158,6),0),0)</f>
        <v>161</v>
      </c>
      <c r="L158" s="32" t="s">
        <v>928</v>
      </c>
      <c r="M158" s="32"/>
      <c r="N158" s="32">
        <f>K158-(ROW(K158)-ROW(K$6))/10000</f>
        <v>160.98480000000001</v>
      </c>
      <c r="O158" s="32">
        <f>COUNT(E158:J158)</f>
        <v>1</v>
      </c>
      <c r="P158" s="32">
        <f ca="1">IF(AND(O158=1,OFFSET(D158,0,P$3)&gt;0),"Y",0)</f>
        <v>0</v>
      </c>
      <c r="Q158" s="33" t="s">
        <v>48</v>
      </c>
      <c r="R158" s="34">
        <f>1-(Q158=Q157)</f>
        <v>0</v>
      </c>
      <c r="S158" s="34">
        <f>N158+T158/1000+U158/10000+V158/100000+W158/1000000+X158/10000000+Y158/100000000</f>
        <v>161.14580000000001</v>
      </c>
      <c r="T158" s="27">
        <v>161</v>
      </c>
      <c r="U158" s="29"/>
      <c r="V158" s="27"/>
      <c r="W158" s="27"/>
      <c r="X158" s="27"/>
      <c r="Y158" s="27"/>
      <c r="AA158" s="35">
        <v>0</v>
      </c>
      <c r="AB158" s="35">
        <v>0</v>
      </c>
      <c r="AC158" s="35">
        <v>0</v>
      </c>
      <c r="AD158" s="35">
        <v>0</v>
      </c>
      <c r="AE158" s="36">
        <v>1</v>
      </c>
      <c r="AF158" s="37">
        <v>161.14580000000001</v>
      </c>
      <c r="AG158" s="38">
        <v>161</v>
      </c>
      <c r="AH158" s="32">
        <v>322</v>
      </c>
      <c r="AI158" s="38"/>
      <c r="AJ158" s="38"/>
      <c r="AK158" s="38"/>
      <c r="AL158" s="30"/>
      <c r="AM158" s="26"/>
      <c r="AN158" s="1"/>
    </row>
    <row r="159" spans="1:40" ht="15" x14ac:dyDescent="0.25">
      <c r="A159" s="1">
        <v>40</v>
      </c>
      <c r="B159" s="1">
        <v>40</v>
      </c>
      <c r="C159" s="57" t="s">
        <v>526</v>
      </c>
      <c r="D159" s="29" t="s">
        <v>174</v>
      </c>
      <c r="E159" s="29"/>
      <c r="F159" s="27">
        <v>159</v>
      </c>
      <c r="G159" s="27"/>
      <c r="H159" s="27"/>
      <c r="I159" s="27"/>
      <c r="J159" s="27"/>
      <c r="K159" s="32">
        <f>IFERROR(LARGE(E159:J159,1),0)+IF($D$5&gt;=2,IFERROR(LARGE(E159:J159,2),0),0)+IF($D$5&gt;=3,IFERROR(LARGE(E159:J159,3),0),0)+IF($D$5&gt;=4,IFERROR(LARGE(E159:J159,4),0),0)+IF($D$5&gt;=5,IFERROR(LARGE(E159:J159,5),0),0)+IF($D$5&gt;=6,IFERROR(LARGE(E159:J159,6),0),0)</f>
        <v>159</v>
      </c>
      <c r="L159" s="32" t="s">
        <v>928</v>
      </c>
      <c r="M159" s="32"/>
      <c r="N159" s="32">
        <f>K159-(ROW(K159)-ROW(K$6))/10000</f>
        <v>158.9847</v>
      </c>
      <c r="O159" s="32">
        <f>COUNT(E159:J159)</f>
        <v>1</v>
      </c>
      <c r="P159" s="32">
        <f ca="1">IF(AND(O159=1,OFFSET(D159,0,P$3)&gt;0),"Y",0)</f>
        <v>0</v>
      </c>
      <c r="Q159" s="33" t="s">
        <v>48</v>
      </c>
      <c r="R159" s="34">
        <f>1-(Q159=Q158)</f>
        <v>0</v>
      </c>
      <c r="S159" s="34">
        <f>N159+T159/1000+U159/10000+V159/100000+W159/1000000+X159/10000000+Y159/100000000</f>
        <v>159.1437</v>
      </c>
      <c r="T159" s="27">
        <v>159</v>
      </c>
      <c r="U159" s="29"/>
      <c r="V159" s="27"/>
      <c r="W159" s="27"/>
      <c r="X159" s="27"/>
      <c r="Y159" s="27"/>
      <c r="AA159" s="35">
        <v>0</v>
      </c>
      <c r="AB159" s="35">
        <v>0</v>
      </c>
      <c r="AC159" s="35">
        <v>0</v>
      </c>
      <c r="AD159" s="35">
        <v>0</v>
      </c>
      <c r="AE159" s="36">
        <v>1</v>
      </c>
      <c r="AF159" s="37">
        <v>159.1437</v>
      </c>
      <c r="AG159" s="38">
        <v>159</v>
      </c>
      <c r="AH159" s="32">
        <v>318</v>
      </c>
      <c r="AI159" s="38"/>
      <c r="AJ159" s="38"/>
      <c r="AK159" s="38"/>
      <c r="AL159" s="30"/>
      <c r="AM159" s="26"/>
      <c r="AN159" s="1"/>
    </row>
    <row r="160" spans="1:40" ht="15" x14ac:dyDescent="0.25">
      <c r="A160" s="1">
        <v>41</v>
      </c>
      <c r="B160" s="1">
        <v>41</v>
      </c>
      <c r="C160" s="57" t="s">
        <v>527</v>
      </c>
      <c r="D160" s="29" t="s">
        <v>81</v>
      </c>
      <c r="E160" s="29">
        <v>143</v>
      </c>
      <c r="F160" s="27"/>
      <c r="G160" s="27"/>
      <c r="H160" s="27"/>
      <c r="I160" s="27"/>
      <c r="J160" s="27"/>
      <c r="K160" s="32">
        <f>IFERROR(LARGE(E160:J160,1),0)+IF($D$5&gt;=2,IFERROR(LARGE(E160:J160,2),0),0)+IF($D$5&gt;=3,IFERROR(LARGE(E160:J160,3),0),0)+IF($D$5&gt;=4,IFERROR(LARGE(E160:J160,4),0),0)+IF($D$5&gt;=5,IFERROR(LARGE(E160:J160,5),0),0)+IF($D$5&gt;=6,IFERROR(LARGE(E160:J160,6),0),0)</f>
        <v>143</v>
      </c>
      <c r="L160" s="32" t="s">
        <v>928</v>
      </c>
      <c r="M160" s="32"/>
      <c r="N160" s="32">
        <f>K160-(ROW(K160)-ROW(K$6))/10000</f>
        <v>142.9846</v>
      </c>
      <c r="O160" s="32">
        <f>COUNT(E160:J160)</f>
        <v>1</v>
      </c>
      <c r="P160" s="32">
        <f ca="1">IF(AND(O160=1,OFFSET(D160,0,P$3)&gt;0),"Y",0)</f>
        <v>0</v>
      </c>
      <c r="Q160" s="33" t="s">
        <v>48</v>
      </c>
      <c r="R160" s="34">
        <f>1-(Q160=Q159)</f>
        <v>0</v>
      </c>
      <c r="S160" s="34">
        <f>N160+T160/1000+U160/10000+V160/100000+W160/1000000+X160/10000000+Y160/100000000</f>
        <v>143.1276</v>
      </c>
      <c r="T160" s="29">
        <v>143</v>
      </c>
      <c r="U160" s="27"/>
      <c r="V160" s="27"/>
      <c r="W160" s="27"/>
      <c r="X160" s="27"/>
      <c r="Y160" s="27"/>
      <c r="AA160" s="35">
        <v>0</v>
      </c>
      <c r="AB160" s="35">
        <v>0</v>
      </c>
      <c r="AC160" s="35">
        <v>0</v>
      </c>
      <c r="AD160" s="35">
        <v>0</v>
      </c>
      <c r="AE160" s="36">
        <v>1</v>
      </c>
      <c r="AF160" s="37">
        <v>143.1276</v>
      </c>
      <c r="AG160" s="38">
        <v>143</v>
      </c>
      <c r="AH160" s="32">
        <v>286</v>
      </c>
      <c r="AI160" s="38"/>
      <c r="AJ160" s="38"/>
      <c r="AK160" s="38"/>
      <c r="AL160" s="30"/>
      <c r="AM160" s="26"/>
      <c r="AN160" s="1"/>
    </row>
    <row r="161" spans="1:40" ht="15" x14ac:dyDescent="0.25">
      <c r="A161" s="1">
        <v>42</v>
      </c>
      <c r="B161" s="1">
        <v>42</v>
      </c>
      <c r="C161" s="57" t="s">
        <v>528</v>
      </c>
      <c r="D161" s="29" t="s">
        <v>150</v>
      </c>
      <c r="E161" s="29"/>
      <c r="F161" s="27"/>
      <c r="G161" s="27">
        <v>102</v>
      </c>
      <c r="H161" s="27"/>
      <c r="I161" s="27"/>
      <c r="J161" s="27"/>
      <c r="K161" s="32">
        <f>IFERROR(LARGE(E161:J161,1),0)+IF($D$5&gt;=2,IFERROR(LARGE(E161:J161,2),0),0)+IF($D$5&gt;=3,IFERROR(LARGE(E161:J161,3),0),0)+IF($D$5&gt;=4,IFERROR(LARGE(E161:J161,4),0),0)+IF($D$5&gt;=5,IFERROR(LARGE(E161:J161,5),0),0)+IF($D$5&gt;=6,IFERROR(LARGE(E161:J161,6),0),0)</f>
        <v>102</v>
      </c>
      <c r="L161" s="32" t="s">
        <v>928</v>
      </c>
      <c r="M161" s="32"/>
      <c r="N161" s="32">
        <f>K161-(ROW(K161)-ROW(K$6))/10000</f>
        <v>101.9845</v>
      </c>
      <c r="O161" s="32">
        <f>COUNT(E161:J161)</f>
        <v>1</v>
      </c>
      <c r="P161" s="32">
        <f ca="1">IF(AND(O161=1,OFFSET(D161,0,P$3)&gt;0),"Y",0)</f>
        <v>0</v>
      </c>
      <c r="Q161" s="33" t="s">
        <v>48</v>
      </c>
      <c r="R161" s="34">
        <f>1-(Q161=Q160)</f>
        <v>0</v>
      </c>
      <c r="S161" s="34">
        <f>N161+T161/1000+U161/10000+V161/100000+W161/1000000+X161/10000000+Y161/100000000</f>
        <v>102.0865</v>
      </c>
      <c r="T161" s="27">
        <v>102</v>
      </c>
      <c r="U161" s="29"/>
      <c r="V161" s="27"/>
      <c r="W161" s="27"/>
      <c r="X161" s="27"/>
      <c r="Y161" s="27"/>
      <c r="AA161" s="35">
        <v>0</v>
      </c>
      <c r="AB161" s="35">
        <v>0</v>
      </c>
      <c r="AC161" s="35">
        <v>0</v>
      </c>
      <c r="AD161" s="35">
        <v>0</v>
      </c>
      <c r="AE161" s="36">
        <v>1</v>
      </c>
      <c r="AF161" s="37">
        <v>102.0865</v>
      </c>
      <c r="AG161" s="38">
        <v>102</v>
      </c>
      <c r="AH161" s="32">
        <v>204</v>
      </c>
      <c r="AI161" s="38"/>
      <c r="AJ161" s="38"/>
      <c r="AK161" s="38"/>
      <c r="AL161" s="30"/>
      <c r="AM161" s="26"/>
      <c r="AN161" s="1"/>
    </row>
    <row r="162" spans="1:40" ht="3" customHeight="1" x14ac:dyDescent="0.25">
      <c r="A162" s="57"/>
      <c r="B162" s="1"/>
      <c r="C162" s="57"/>
      <c r="D162" s="29"/>
      <c r="E162" s="29"/>
      <c r="F162" s="27"/>
      <c r="G162" s="27"/>
      <c r="H162" s="27"/>
      <c r="I162" s="27"/>
      <c r="J162" s="27"/>
      <c r="K162" s="32"/>
      <c r="L162" s="27"/>
      <c r="M162" s="27"/>
      <c r="N162" s="32"/>
      <c r="O162" s="27"/>
      <c r="P162" s="27"/>
      <c r="R162" s="58"/>
      <c r="S162" s="34"/>
      <c r="T162" s="29"/>
      <c r="U162" s="29"/>
      <c r="V162" s="27"/>
      <c r="W162" s="27"/>
      <c r="X162" s="27"/>
      <c r="Y162" s="27"/>
      <c r="AE162" s="59"/>
      <c r="AF162" s="59"/>
      <c r="AG162" s="26"/>
      <c r="AH162" s="26"/>
      <c r="AI162" s="38"/>
      <c r="AJ162" s="38"/>
      <c r="AK162" s="38"/>
      <c r="AL162" s="30"/>
      <c r="AM162" s="26"/>
      <c r="AN162" s="1"/>
    </row>
    <row r="163" spans="1:40" s="26" customFormat="1" x14ac:dyDescent="0.2">
      <c r="A163" s="2"/>
      <c r="B163" s="2"/>
      <c r="C163" s="2"/>
      <c r="D163" s="27"/>
      <c r="E163" s="27"/>
      <c r="F163" s="27"/>
      <c r="G163" s="27"/>
      <c r="H163" s="27"/>
      <c r="I163" s="27"/>
      <c r="J163" s="27"/>
      <c r="K163" s="32"/>
      <c r="L163" s="27"/>
      <c r="M163" s="27"/>
      <c r="N163" s="32"/>
      <c r="O163" s="27"/>
      <c r="P163" s="27"/>
      <c r="R163" s="58"/>
      <c r="S163" s="34"/>
      <c r="T163" s="29"/>
      <c r="U163" s="29"/>
      <c r="V163" s="27"/>
      <c r="W163" s="27"/>
      <c r="X163" s="27"/>
      <c r="Y163" s="27"/>
      <c r="AE163" s="54"/>
      <c r="AF163" s="54"/>
      <c r="AI163" s="38"/>
      <c r="AJ163" s="38"/>
      <c r="AK163" s="38"/>
      <c r="AL163" s="48"/>
      <c r="AN163" s="1"/>
    </row>
    <row r="164" spans="1:40" s="26" customFormat="1" ht="15" x14ac:dyDescent="0.25">
      <c r="A164" s="56"/>
      <c r="B164" s="56"/>
      <c r="C164" s="56" t="s">
        <v>60</v>
      </c>
      <c r="D164" s="27"/>
      <c r="E164" s="27"/>
      <c r="F164" s="27"/>
      <c r="G164" s="27"/>
      <c r="H164" s="27"/>
      <c r="I164" s="27"/>
      <c r="J164" s="27"/>
      <c r="K164" s="32"/>
      <c r="L164" s="27"/>
      <c r="M164" s="27"/>
      <c r="N164" s="32"/>
      <c r="O164" s="27"/>
      <c r="P164" s="27"/>
      <c r="Q164" s="50" t="str">
        <f>C164</f>
        <v>M50</v>
      </c>
      <c r="R164" s="58"/>
      <c r="S164" s="34"/>
      <c r="T164" s="29"/>
      <c r="U164" s="29"/>
      <c r="V164" s="27"/>
      <c r="W164" s="27"/>
      <c r="X164" s="27"/>
      <c r="Y164" s="27"/>
      <c r="AE164" s="54"/>
      <c r="AF164" s="54"/>
      <c r="AI164" s="38">
        <v>858</v>
      </c>
      <c r="AJ164" s="38">
        <v>853</v>
      </c>
      <c r="AK164" s="38">
        <v>842</v>
      </c>
      <c r="AL164" s="48"/>
      <c r="AN164" s="1"/>
    </row>
    <row r="165" spans="1:40" s="26" customFormat="1" ht="15" x14ac:dyDescent="0.25">
      <c r="A165" s="57">
        <v>1</v>
      </c>
      <c r="B165" s="57">
        <v>1</v>
      </c>
      <c r="C165" s="57" t="s">
        <v>57</v>
      </c>
      <c r="D165" s="29" t="s">
        <v>59</v>
      </c>
      <c r="E165" s="29">
        <v>275</v>
      </c>
      <c r="F165" s="27">
        <v>286</v>
      </c>
      <c r="G165" s="27">
        <v>285</v>
      </c>
      <c r="H165" s="27">
        <v>287</v>
      </c>
      <c r="I165" s="27"/>
      <c r="J165" s="27"/>
      <c r="K165" s="32">
        <f>IFERROR(LARGE(E165:J165,1),0)+IF($D$5&gt;=2,IFERROR(LARGE(E165:J165,2),0),0)+IF($D$5&gt;=3,IFERROR(LARGE(E165:J165,3),0),0)+IF($D$5&gt;=4,IFERROR(LARGE(E165:J165,4),0),0)+IF($D$5&gt;=5,IFERROR(LARGE(E165:J165,5),0),0)+IF($D$5&gt;=6,IFERROR(LARGE(E165:J165,6),0),0)</f>
        <v>858</v>
      </c>
      <c r="L165" s="32" t="s">
        <v>928</v>
      </c>
      <c r="M165" s="32" t="s">
        <v>61</v>
      </c>
      <c r="N165" s="32">
        <f>K165-(ROW(K165)-ROW(K$6))/10000</f>
        <v>857.98410000000001</v>
      </c>
      <c r="O165" s="32">
        <f>COUNT(E165:J165)</f>
        <v>4</v>
      </c>
      <c r="P165" s="32">
        <f ca="1">IF(AND(O165=1,OFFSET(D165,0,P$3)&gt;0),"Y",0)</f>
        <v>0</v>
      </c>
      <c r="Q165" s="33" t="s">
        <v>60</v>
      </c>
      <c r="R165" s="34">
        <f>1-(Q165=Q164)</f>
        <v>0</v>
      </c>
      <c r="S165" s="34">
        <f>N165+T165/1000+U165/10000+V165/100000+W165/1000000+X165/10000000+Y165/100000000</f>
        <v>858.30282499999998</v>
      </c>
      <c r="T165" s="27">
        <v>287</v>
      </c>
      <c r="U165" s="27">
        <v>286</v>
      </c>
      <c r="V165" s="27">
        <v>285</v>
      </c>
      <c r="W165" s="29">
        <v>275</v>
      </c>
      <c r="X165" s="27"/>
      <c r="Y165" s="27"/>
      <c r="AA165" s="35">
        <v>0</v>
      </c>
      <c r="AB165" s="35">
        <v>0</v>
      </c>
      <c r="AC165" s="35">
        <v>0</v>
      </c>
      <c r="AD165" s="35">
        <v>0</v>
      </c>
      <c r="AE165" s="36">
        <v>4</v>
      </c>
      <c r="AF165" s="37">
        <v>858.30282499999998</v>
      </c>
      <c r="AG165" s="38">
        <v>287</v>
      </c>
      <c r="AH165" s="32">
        <v>860</v>
      </c>
      <c r="AI165" s="38" t="s">
        <v>61</v>
      </c>
      <c r="AJ165" s="38"/>
      <c r="AK165" s="38"/>
      <c r="AL165" s="48"/>
      <c r="AN165" s="1"/>
    </row>
    <row r="166" spans="1:40" s="26" customFormat="1" ht="15" x14ac:dyDescent="0.25">
      <c r="A166" s="57">
        <v>2</v>
      </c>
      <c r="B166" s="57">
        <v>2</v>
      </c>
      <c r="C166" s="57" t="s">
        <v>63</v>
      </c>
      <c r="D166" s="29" t="s">
        <v>24</v>
      </c>
      <c r="E166" s="29">
        <v>283</v>
      </c>
      <c r="F166" s="27">
        <v>285</v>
      </c>
      <c r="G166" s="27">
        <v>280</v>
      </c>
      <c r="H166" s="27">
        <v>285</v>
      </c>
      <c r="I166" s="27"/>
      <c r="J166" s="27"/>
      <c r="K166" s="32">
        <f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853</v>
      </c>
      <c r="L166" s="32" t="s">
        <v>928</v>
      </c>
      <c r="M166" s="32" t="s">
        <v>90</v>
      </c>
      <c r="N166" s="32">
        <f>K166-(ROW(K166)-ROW(K$6))/10000</f>
        <v>852.98400000000004</v>
      </c>
      <c r="O166" s="32">
        <f>COUNT(E166:J166)</f>
        <v>4</v>
      </c>
      <c r="P166" s="32">
        <f ca="1">IF(AND(O166=1,OFFSET(D166,0,P$3)&gt;0),"Y",0)</f>
        <v>0</v>
      </c>
      <c r="Q166" s="33" t="s">
        <v>60</v>
      </c>
      <c r="R166" s="34">
        <f>1-(Q166=Q165)</f>
        <v>0</v>
      </c>
      <c r="S166" s="34">
        <f>N166+T166/1000+U166/10000+V166/100000+W166/1000000+X166/10000000+Y166/100000000</f>
        <v>853.30061000000001</v>
      </c>
      <c r="T166" s="27">
        <v>285</v>
      </c>
      <c r="U166" s="27">
        <v>285</v>
      </c>
      <c r="V166" s="29">
        <v>283</v>
      </c>
      <c r="W166" s="27">
        <v>280</v>
      </c>
      <c r="X166" s="27"/>
      <c r="Y166" s="27"/>
      <c r="AA166" s="35">
        <v>0</v>
      </c>
      <c r="AB166" s="35">
        <v>0</v>
      </c>
      <c r="AC166" s="35">
        <v>0</v>
      </c>
      <c r="AD166" s="35">
        <v>0</v>
      </c>
      <c r="AE166" s="36">
        <v>4</v>
      </c>
      <c r="AF166" s="37">
        <v>853.30061000000001</v>
      </c>
      <c r="AG166" s="38">
        <v>285</v>
      </c>
      <c r="AH166" s="32">
        <v>855</v>
      </c>
      <c r="AI166" s="38"/>
      <c r="AJ166" s="38" t="s">
        <v>90</v>
      </c>
      <c r="AK166" s="38"/>
      <c r="AL166" s="48"/>
      <c r="AN166" s="1"/>
    </row>
    <row r="167" spans="1:40" s="26" customFormat="1" ht="15" x14ac:dyDescent="0.25">
      <c r="A167" s="57">
        <v>3</v>
      </c>
      <c r="B167" s="57">
        <v>3</v>
      </c>
      <c r="C167" s="57" t="s">
        <v>72</v>
      </c>
      <c r="D167" s="29" t="s">
        <v>34</v>
      </c>
      <c r="E167" s="29">
        <v>280</v>
      </c>
      <c r="F167" s="27"/>
      <c r="G167" s="27">
        <v>283</v>
      </c>
      <c r="H167" s="27">
        <v>279</v>
      </c>
      <c r="I167" s="27"/>
      <c r="J167" s="27"/>
      <c r="K167" s="32">
        <f>IFERROR(LARGE(E167:J167,1),0)+IF($D$5&gt;=2,IFERROR(LARGE(E167:J167,2),0),0)+IF($D$5&gt;=3,IFERROR(LARGE(E167:J167,3),0),0)+IF($D$5&gt;=4,IFERROR(LARGE(E167:J167,4),0),0)+IF($D$5&gt;=5,IFERROR(LARGE(E167:J167,5),0),0)+IF($D$5&gt;=6,IFERROR(LARGE(E167:J167,6),0),0)</f>
        <v>842</v>
      </c>
      <c r="L167" s="32" t="s">
        <v>928</v>
      </c>
      <c r="M167" s="32" t="s">
        <v>137</v>
      </c>
      <c r="N167" s="32">
        <f>K167-(ROW(K167)-ROW(K$6))/10000</f>
        <v>841.98389999999995</v>
      </c>
      <c r="O167" s="32">
        <f>COUNT(E167:J167)</f>
        <v>3</v>
      </c>
      <c r="P167" s="32">
        <f ca="1">IF(AND(O167=1,OFFSET(D167,0,P$3)&gt;0),"Y",0)</f>
        <v>0</v>
      </c>
      <c r="Q167" s="33" t="s">
        <v>60</v>
      </c>
      <c r="R167" s="34">
        <f>1-(Q167=Q166)</f>
        <v>0</v>
      </c>
      <c r="S167" s="34">
        <f>N167+T167/1000+U167/10000+V167/100000+W167/1000000+X167/10000000+Y167/100000000</f>
        <v>842.29768999999999</v>
      </c>
      <c r="T167" s="27">
        <v>283</v>
      </c>
      <c r="U167" s="29">
        <v>280</v>
      </c>
      <c r="V167" s="27">
        <v>279</v>
      </c>
      <c r="W167" s="27"/>
      <c r="X167" s="27"/>
      <c r="Y167" s="27"/>
      <c r="AA167" s="35">
        <v>0</v>
      </c>
      <c r="AB167" s="35">
        <v>0</v>
      </c>
      <c r="AC167" s="35">
        <v>0</v>
      </c>
      <c r="AD167" s="35">
        <v>0</v>
      </c>
      <c r="AE167" s="36">
        <v>3</v>
      </c>
      <c r="AF167" s="37">
        <v>842.29768999999999</v>
      </c>
      <c r="AG167" s="38">
        <v>283</v>
      </c>
      <c r="AH167" s="32">
        <v>846</v>
      </c>
      <c r="AI167" s="38"/>
      <c r="AJ167" s="38"/>
      <c r="AK167" s="38" t="s">
        <v>137</v>
      </c>
      <c r="AL167" s="48"/>
      <c r="AN167" s="1"/>
    </row>
    <row r="168" spans="1:40" s="26" customFormat="1" ht="15" x14ac:dyDescent="0.25">
      <c r="A168" s="57">
        <v>4</v>
      </c>
      <c r="B168" s="57">
        <v>4</v>
      </c>
      <c r="C168" s="57" t="s">
        <v>529</v>
      </c>
      <c r="D168" s="29" t="s">
        <v>242</v>
      </c>
      <c r="E168" s="29">
        <v>268</v>
      </c>
      <c r="F168" s="27">
        <v>281</v>
      </c>
      <c r="G168" s="27">
        <v>276</v>
      </c>
      <c r="H168" s="27"/>
      <c r="I168" s="27"/>
      <c r="J168" s="27"/>
      <c r="K168" s="32">
        <f>IFERROR(LARGE(E168:J168,1),0)+IF($D$5&gt;=2,IFERROR(LARGE(E168:J168,2),0),0)+IF($D$5&gt;=3,IFERROR(LARGE(E168:J168,3),0),0)+IF($D$5&gt;=4,IFERROR(LARGE(E168:J168,4),0),0)+IF($D$5&gt;=5,IFERROR(LARGE(E168:J168,5),0),0)+IF($D$5&gt;=6,IFERROR(LARGE(E168:J168,6),0),0)</f>
        <v>825</v>
      </c>
      <c r="L168" s="32" t="s">
        <v>928</v>
      </c>
      <c r="M168" s="32"/>
      <c r="N168" s="32">
        <f>K168-(ROW(K168)-ROW(K$6))/10000</f>
        <v>824.98379999999997</v>
      </c>
      <c r="O168" s="32">
        <f>COUNT(E168:J168)</f>
        <v>3</v>
      </c>
      <c r="P168" s="32">
        <f ca="1">IF(AND(O168=1,OFFSET(D168,0,P$3)&gt;0),"Y",0)</f>
        <v>0</v>
      </c>
      <c r="Q168" s="33" t="s">
        <v>60</v>
      </c>
      <c r="R168" s="34">
        <f>1-(Q168=Q167)</f>
        <v>0</v>
      </c>
      <c r="S168" s="34">
        <f>N168+T168/1000+U168/10000+V168/100000+W168/1000000+X168/10000000+Y168/100000000</f>
        <v>825.29507999999998</v>
      </c>
      <c r="T168" s="27">
        <v>281</v>
      </c>
      <c r="U168" s="27">
        <v>276</v>
      </c>
      <c r="V168" s="29">
        <v>268</v>
      </c>
      <c r="W168" s="27"/>
      <c r="X168" s="27"/>
      <c r="Y168" s="27"/>
      <c r="AA168" s="35">
        <v>0</v>
      </c>
      <c r="AB168" s="35">
        <v>0</v>
      </c>
      <c r="AC168" s="35">
        <v>0</v>
      </c>
      <c r="AD168" s="35">
        <v>0</v>
      </c>
      <c r="AE168" s="36">
        <v>3</v>
      </c>
      <c r="AF168" s="37">
        <v>825.29507999999998</v>
      </c>
      <c r="AG168" s="38">
        <v>281</v>
      </c>
      <c r="AH168" s="32">
        <v>838</v>
      </c>
      <c r="AI168" s="38"/>
      <c r="AJ168" s="38"/>
      <c r="AK168" s="38"/>
      <c r="AL168" s="48"/>
      <c r="AN168" s="1"/>
    </row>
    <row r="169" spans="1:40" s="26" customFormat="1" ht="15" x14ac:dyDescent="0.25">
      <c r="A169" s="57">
        <v>5</v>
      </c>
      <c r="B169" s="57">
        <v>5</v>
      </c>
      <c r="C169" s="57" t="s">
        <v>93</v>
      </c>
      <c r="D169" s="29" t="s">
        <v>68</v>
      </c>
      <c r="E169" s="29">
        <v>263</v>
      </c>
      <c r="F169" s="27">
        <v>278</v>
      </c>
      <c r="G169" s="27"/>
      <c r="H169" s="27">
        <v>268</v>
      </c>
      <c r="I169" s="27"/>
      <c r="J169" s="27"/>
      <c r="K169" s="32">
        <f>IFERROR(LARGE(E169:J169,1),0)+IF($D$5&gt;=2,IFERROR(LARGE(E169:J169,2),0),0)+IF($D$5&gt;=3,IFERROR(LARGE(E169:J169,3),0),0)+IF($D$5&gt;=4,IFERROR(LARGE(E169:J169,4),0),0)+IF($D$5&gt;=5,IFERROR(LARGE(E169:J169,5),0),0)+IF($D$5&gt;=6,IFERROR(LARGE(E169:J169,6),0),0)</f>
        <v>809</v>
      </c>
      <c r="L169" s="32" t="s">
        <v>928</v>
      </c>
      <c r="M169" s="32"/>
      <c r="N169" s="32">
        <f>K169-(ROW(K169)-ROW(K$6))/10000</f>
        <v>808.9837</v>
      </c>
      <c r="O169" s="32">
        <f>COUNT(E169:J169)</f>
        <v>3</v>
      </c>
      <c r="P169" s="32">
        <f ca="1">IF(AND(O169=1,OFFSET(D169,0,P$3)&gt;0),"Y",0)</f>
        <v>0</v>
      </c>
      <c r="Q169" s="33" t="s">
        <v>60</v>
      </c>
      <c r="R169" s="34">
        <f>1-(Q169=Q168)</f>
        <v>0</v>
      </c>
      <c r="S169" s="34">
        <f>N169+T169/1000+U169/10000+V169/100000+W169/1000000+X169/10000000+Y169/100000000</f>
        <v>809.29112999999995</v>
      </c>
      <c r="T169" s="27">
        <v>278</v>
      </c>
      <c r="U169" s="27">
        <v>268</v>
      </c>
      <c r="V169" s="29">
        <v>263</v>
      </c>
      <c r="W169" s="27"/>
      <c r="X169" s="27"/>
      <c r="Y169" s="27"/>
      <c r="AA169" s="35">
        <v>0</v>
      </c>
      <c r="AB169" s="35">
        <v>0</v>
      </c>
      <c r="AC169" s="35">
        <v>0</v>
      </c>
      <c r="AD169" s="35">
        <v>0</v>
      </c>
      <c r="AE169" s="36">
        <v>3</v>
      </c>
      <c r="AF169" s="37">
        <v>809.29112999999995</v>
      </c>
      <c r="AG169" s="38">
        <v>278</v>
      </c>
      <c r="AH169" s="32">
        <v>824</v>
      </c>
      <c r="AI169" s="38"/>
      <c r="AJ169" s="38"/>
      <c r="AK169" s="38"/>
      <c r="AL169" s="48"/>
      <c r="AN169" s="1"/>
    </row>
    <row r="170" spans="1:40" s="26" customFormat="1" ht="15" x14ac:dyDescent="0.25">
      <c r="A170" s="57">
        <v>6</v>
      </c>
      <c r="B170" s="57">
        <v>6</v>
      </c>
      <c r="C170" s="57" t="s">
        <v>117</v>
      </c>
      <c r="D170" s="29" t="s">
        <v>29</v>
      </c>
      <c r="E170" s="29"/>
      <c r="F170" s="27">
        <v>265</v>
      </c>
      <c r="G170" s="27">
        <v>259</v>
      </c>
      <c r="H170" s="27">
        <v>259</v>
      </c>
      <c r="I170" s="27"/>
      <c r="J170" s="27"/>
      <c r="K170" s="32">
        <f>IFERROR(LARGE(E170:J170,1),0)+IF($D$5&gt;=2,IFERROR(LARGE(E170:J170,2),0),0)+IF($D$5&gt;=3,IFERROR(LARGE(E170:J170,3),0),0)+IF($D$5&gt;=4,IFERROR(LARGE(E170:J170,4),0),0)+IF($D$5&gt;=5,IFERROR(LARGE(E170:J170,5),0),0)+IF($D$5&gt;=6,IFERROR(LARGE(E170:J170,6),0),0)</f>
        <v>783</v>
      </c>
      <c r="L170" s="32" t="s">
        <v>928</v>
      </c>
      <c r="M170" s="32"/>
      <c r="N170" s="32">
        <f>K170-(ROW(K170)-ROW(K$6))/10000</f>
        <v>782.98360000000002</v>
      </c>
      <c r="O170" s="32">
        <f>COUNT(E170:J170)</f>
        <v>3</v>
      </c>
      <c r="P170" s="32">
        <f ca="1">IF(AND(O170=1,OFFSET(D170,0,P$3)&gt;0),"Y",0)</f>
        <v>0</v>
      </c>
      <c r="Q170" s="33" t="s">
        <v>60</v>
      </c>
      <c r="R170" s="34">
        <f>1-(Q170=Q169)</f>
        <v>0</v>
      </c>
      <c r="S170" s="34">
        <f>N170+T170/1000+U170/10000+V170/100000+W170/1000000+X170/10000000+Y170/100000000</f>
        <v>783.27709000000004</v>
      </c>
      <c r="T170" s="27">
        <v>265</v>
      </c>
      <c r="U170" s="27">
        <v>259</v>
      </c>
      <c r="V170" s="27">
        <v>259</v>
      </c>
      <c r="W170" s="29"/>
      <c r="X170" s="27"/>
      <c r="Y170" s="27"/>
      <c r="AA170" s="35">
        <v>0</v>
      </c>
      <c r="AB170" s="35">
        <v>0</v>
      </c>
      <c r="AC170" s="35">
        <v>0</v>
      </c>
      <c r="AD170" s="35">
        <v>0</v>
      </c>
      <c r="AE170" s="36">
        <v>3</v>
      </c>
      <c r="AF170" s="37">
        <v>783.27709000000004</v>
      </c>
      <c r="AG170" s="38">
        <v>265</v>
      </c>
      <c r="AH170" s="32">
        <v>789</v>
      </c>
      <c r="AI170" s="38"/>
      <c r="AJ170" s="38"/>
      <c r="AK170" s="38"/>
      <c r="AL170" s="48"/>
      <c r="AN170" s="1"/>
    </row>
    <row r="171" spans="1:40" s="26" customFormat="1" ht="15" x14ac:dyDescent="0.25">
      <c r="A171" s="57">
        <v>7</v>
      </c>
      <c r="B171" s="57">
        <v>7</v>
      </c>
      <c r="C171" s="57" t="s">
        <v>111</v>
      </c>
      <c r="D171" s="29" t="s">
        <v>113</v>
      </c>
      <c r="E171" s="29">
        <v>251</v>
      </c>
      <c r="F171" s="27">
        <v>261</v>
      </c>
      <c r="G171" s="27">
        <v>241</v>
      </c>
      <c r="H171" s="27">
        <v>263</v>
      </c>
      <c r="I171" s="27"/>
      <c r="J171" s="27"/>
      <c r="K171" s="32">
        <f>IFERROR(LARGE(E171:J171,1),0)+IF($D$5&gt;=2,IFERROR(LARGE(E171:J171,2),0),0)+IF($D$5&gt;=3,IFERROR(LARGE(E171:J171,3),0),0)+IF($D$5&gt;=4,IFERROR(LARGE(E171:J171,4),0),0)+IF($D$5&gt;=5,IFERROR(LARGE(E171:J171,5),0),0)+IF($D$5&gt;=6,IFERROR(LARGE(E171:J171,6),0),0)</f>
        <v>775</v>
      </c>
      <c r="L171" s="32" t="s">
        <v>928</v>
      </c>
      <c r="M171" s="32"/>
      <c r="N171" s="32">
        <f>K171-(ROW(K171)-ROW(K$6))/10000</f>
        <v>774.98350000000005</v>
      </c>
      <c r="O171" s="32">
        <f>COUNT(E171:J171)</f>
        <v>4</v>
      </c>
      <c r="P171" s="32">
        <f ca="1">IF(AND(O171=1,OFFSET(D171,0,P$3)&gt;0),"Y",0)</f>
        <v>0</v>
      </c>
      <c r="Q171" s="33" t="s">
        <v>60</v>
      </c>
      <c r="R171" s="34">
        <f>1-(Q171=Q170)</f>
        <v>0</v>
      </c>
      <c r="S171" s="34">
        <f>N171+T171/1000+U171/10000+V171/100000+W171/1000000+X171/10000000+Y171/100000000</f>
        <v>775.27535100000011</v>
      </c>
      <c r="T171" s="27">
        <v>263</v>
      </c>
      <c r="U171" s="27">
        <v>261</v>
      </c>
      <c r="V171" s="29">
        <v>251</v>
      </c>
      <c r="W171" s="27">
        <v>241</v>
      </c>
      <c r="X171" s="27"/>
      <c r="Y171" s="27"/>
      <c r="AA171" s="35">
        <v>0</v>
      </c>
      <c r="AB171" s="35">
        <v>0</v>
      </c>
      <c r="AC171" s="35">
        <v>0</v>
      </c>
      <c r="AD171" s="35">
        <v>0</v>
      </c>
      <c r="AE171" s="36">
        <v>4</v>
      </c>
      <c r="AF171" s="37">
        <v>775.27535100000011</v>
      </c>
      <c r="AG171" s="38">
        <v>263</v>
      </c>
      <c r="AH171" s="32">
        <v>787</v>
      </c>
      <c r="AI171" s="38"/>
      <c r="AJ171" s="38"/>
      <c r="AK171" s="38"/>
      <c r="AL171" s="48"/>
      <c r="AN171" s="1"/>
    </row>
    <row r="172" spans="1:40" s="26" customFormat="1" ht="15" x14ac:dyDescent="0.25">
      <c r="A172" s="57">
        <v>8</v>
      </c>
      <c r="B172" s="57">
        <v>8</v>
      </c>
      <c r="C172" s="57" t="s">
        <v>530</v>
      </c>
      <c r="D172" s="29" t="s">
        <v>24</v>
      </c>
      <c r="E172" s="29">
        <v>253</v>
      </c>
      <c r="F172" s="27">
        <v>277</v>
      </c>
      <c r="G172" s="27">
        <v>239</v>
      </c>
      <c r="H172" s="27"/>
      <c r="I172" s="27"/>
      <c r="J172" s="27"/>
      <c r="K172" s="32">
        <f>IFERROR(LARGE(E172:J172,1),0)+IF($D$5&gt;=2,IFERROR(LARGE(E172:J172,2),0),0)+IF($D$5&gt;=3,IFERROR(LARGE(E172:J172,3),0),0)+IF($D$5&gt;=4,IFERROR(LARGE(E172:J172,4),0),0)+IF($D$5&gt;=5,IFERROR(LARGE(E172:J172,5),0),0)+IF($D$5&gt;=6,IFERROR(LARGE(E172:J172,6),0),0)</f>
        <v>769</v>
      </c>
      <c r="L172" s="32" t="s">
        <v>928</v>
      </c>
      <c r="M172" s="32"/>
      <c r="N172" s="32">
        <f>K172-(ROW(K172)-ROW(K$6))/10000</f>
        <v>768.98339999999996</v>
      </c>
      <c r="O172" s="32">
        <f>COUNT(E172:J172)</f>
        <v>3</v>
      </c>
      <c r="P172" s="32">
        <f ca="1">IF(AND(O172=1,OFFSET(D172,0,P$3)&gt;0),"Y",0)</f>
        <v>0</v>
      </c>
      <c r="Q172" s="33" t="s">
        <v>60</v>
      </c>
      <c r="R172" s="34">
        <f>1-(Q172=Q171)</f>
        <v>0</v>
      </c>
      <c r="S172" s="34">
        <f>N172+T172/1000+U172/10000+V172/100000+W172/1000000+X172/10000000+Y172/100000000</f>
        <v>769.28809000000001</v>
      </c>
      <c r="T172" s="27">
        <v>277</v>
      </c>
      <c r="U172" s="29">
        <v>253</v>
      </c>
      <c r="V172" s="27">
        <v>239</v>
      </c>
      <c r="W172" s="27"/>
      <c r="X172" s="27"/>
      <c r="Y172" s="27"/>
      <c r="AA172" s="35">
        <v>0</v>
      </c>
      <c r="AB172" s="35">
        <v>0</v>
      </c>
      <c r="AC172" s="35">
        <v>0</v>
      </c>
      <c r="AD172" s="35">
        <v>0</v>
      </c>
      <c r="AE172" s="36">
        <v>3</v>
      </c>
      <c r="AF172" s="37">
        <v>769.28809000000001</v>
      </c>
      <c r="AG172" s="38">
        <v>277</v>
      </c>
      <c r="AH172" s="32">
        <v>807</v>
      </c>
      <c r="AI172" s="38"/>
      <c r="AJ172" s="38"/>
      <c r="AK172" s="38"/>
      <c r="AL172" s="48"/>
      <c r="AN172" s="1"/>
    </row>
    <row r="173" spans="1:40" s="26" customFormat="1" ht="15" x14ac:dyDescent="0.25">
      <c r="A173" s="57">
        <v>9</v>
      </c>
      <c r="B173" s="57">
        <v>9</v>
      </c>
      <c r="C173" s="57" t="s">
        <v>531</v>
      </c>
      <c r="D173" s="29" t="s">
        <v>29</v>
      </c>
      <c r="E173" s="29">
        <v>257</v>
      </c>
      <c r="F173" s="27">
        <v>260</v>
      </c>
      <c r="G173" s="27">
        <v>246</v>
      </c>
      <c r="H173" s="27"/>
      <c r="I173" s="27"/>
      <c r="J173" s="27"/>
      <c r="K173" s="32">
        <f>IFERROR(LARGE(E173:J173,1),0)+IF($D$5&gt;=2,IFERROR(LARGE(E173:J173,2),0),0)+IF($D$5&gt;=3,IFERROR(LARGE(E173:J173,3),0),0)+IF($D$5&gt;=4,IFERROR(LARGE(E173:J173,4),0),0)+IF($D$5&gt;=5,IFERROR(LARGE(E173:J173,5),0),0)+IF($D$5&gt;=6,IFERROR(LARGE(E173:J173,6),0),0)</f>
        <v>763</v>
      </c>
      <c r="L173" s="32" t="s">
        <v>928</v>
      </c>
      <c r="M173" s="32"/>
      <c r="N173" s="32">
        <f>K173-(ROW(K173)-ROW(K$6))/10000</f>
        <v>762.98329999999999</v>
      </c>
      <c r="O173" s="32">
        <f>COUNT(E173:J173)</f>
        <v>3</v>
      </c>
      <c r="P173" s="32">
        <f ca="1">IF(AND(O173=1,OFFSET(D173,0,P$3)&gt;0),"Y",0)</f>
        <v>0</v>
      </c>
      <c r="Q173" s="33" t="s">
        <v>60</v>
      </c>
      <c r="R173" s="34">
        <f>1-(Q173=Q172)</f>
        <v>0</v>
      </c>
      <c r="S173" s="34">
        <f>N173+T173/1000+U173/10000+V173/100000+W173/1000000+X173/10000000+Y173/100000000</f>
        <v>763.27146000000005</v>
      </c>
      <c r="T173" s="27">
        <v>260</v>
      </c>
      <c r="U173" s="29">
        <v>257</v>
      </c>
      <c r="V173" s="27">
        <v>246</v>
      </c>
      <c r="W173" s="27"/>
      <c r="X173" s="27"/>
      <c r="Y173" s="27"/>
      <c r="AA173" s="35">
        <v>0</v>
      </c>
      <c r="AB173" s="35">
        <v>0</v>
      </c>
      <c r="AC173" s="35">
        <v>0</v>
      </c>
      <c r="AD173" s="35">
        <v>0</v>
      </c>
      <c r="AE173" s="36">
        <v>3</v>
      </c>
      <c r="AF173" s="37">
        <v>763.27146000000005</v>
      </c>
      <c r="AG173" s="38">
        <v>260</v>
      </c>
      <c r="AH173" s="32">
        <v>777</v>
      </c>
      <c r="AI173" s="38"/>
      <c r="AJ173" s="38"/>
      <c r="AK173" s="38"/>
      <c r="AL173" s="48"/>
      <c r="AN173" s="1"/>
    </row>
    <row r="174" spans="1:40" s="26" customFormat="1" ht="15" x14ac:dyDescent="0.25">
      <c r="A174" s="57">
        <v>10</v>
      </c>
      <c r="B174" s="57">
        <v>10</v>
      </c>
      <c r="C174" s="57" t="s">
        <v>115</v>
      </c>
      <c r="D174" s="29" t="s">
        <v>104</v>
      </c>
      <c r="E174" s="29"/>
      <c r="F174" s="27">
        <v>232</v>
      </c>
      <c r="G174" s="27">
        <v>233</v>
      </c>
      <c r="H174" s="27">
        <v>261</v>
      </c>
      <c r="I174" s="27"/>
      <c r="J174" s="27"/>
      <c r="K174" s="32">
        <f>IFERROR(LARGE(E174:J174,1),0)+IF($D$5&gt;=2,IFERROR(LARGE(E174:J174,2),0),0)+IF($D$5&gt;=3,IFERROR(LARGE(E174:J174,3),0),0)+IF($D$5&gt;=4,IFERROR(LARGE(E174:J174,4),0),0)+IF($D$5&gt;=5,IFERROR(LARGE(E174:J174,5),0),0)+IF($D$5&gt;=6,IFERROR(LARGE(E174:J174,6),0),0)</f>
        <v>726</v>
      </c>
      <c r="L174" s="32" t="s">
        <v>928</v>
      </c>
      <c r="M174" s="32"/>
      <c r="N174" s="32">
        <f>K174-(ROW(K174)-ROW(K$6))/10000</f>
        <v>725.98320000000001</v>
      </c>
      <c r="O174" s="32">
        <f>COUNT(E174:J174)</f>
        <v>3</v>
      </c>
      <c r="P174" s="32">
        <f ca="1">IF(AND(O174=1,OFFSET(D174,0,P$3)&gt;0),"Y",0)</f>
        <v>0</v>
      </c>
      <c r="Q174" s="33" t="s">
        <v>60</v>
      </c>
      <c r="R174" s="34">
        <f>1-(Q174=Q173)</f>
        <v>0</v>
      </c>
      <c r="S174" s="34">
        <f>N174+T174/1000+U174/10000+V174/100000+W174/1000000+X174/10000000+Y174/100000000</f>
        <v>726.26981999999998</v>
      </c>
      <c r="T174" s="27">
        <v>261</v>
      </c>
      <c r="U174" s="27">
        <v>233</v>
      </c>
      <c r="V174" s="27">
        <v>232</v>
      </c>
      <c r="W174" s="29"/>
      <c r="X174" s="27"/>
      <c r="Y174" s="27"/>
      <c r="AA174" s="35">
        <v>0</v>
      </c>
      <c r="AB174" s="35">
        <v>0</v>
      </c>
      <c r="AC174" s="35">
        <v>0</v>
      </c>
      <c r="AD174" s="35">
        <v>0</v>
      </c>
      <c r="AE174" s="36">
        <v>3</v>
      </c>
      <c r="AF174" s="37">
        <v>726.26981999999998</v>
      </c>
      <c r="AG174" s="38">
        <v>261</v>
      </c>
      <c r="AH174" s="32">
        <v>755</v>
      </c>
      <c r="AI174" s="38"/>
      <c r="AJ174" s="38"/>
      <c r="AK174" s="38"/>
      <c r="AL174" s="48"/>
      <c r="AN174" s="1"/>
    </row>
    <row r="175" spans="1:40" s="26" customFormat="1" ht="15" x14ac:dyDescent="0.25">
      <c r="A175" s="57">
        <v>11</v>
      </c>
      <c r="B175" s="57">
        <v>11</v>
      </c>
      <c r="C175" s="57" t="s">
        <v>157</v>
      </c>
      <c r="D175" s="29" t="s">
        <v>40</v>
      </c>
      <c r="E175" s="29">
        <v>236</v>
      </c>
      <c r="F175" s="27">
        <v>239</v>
      </c>
      <c r="G175" s="27"/>
      <c r="H175" s="27">
        <v>242</v>
      </c>
      <c r="I175" s="27"/>
      <c r="J175" s="27"/>
      <c r="K175" s="32">
        <f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717</v>
      </c>
      <c r="L175" s="32" t="s">
        <v>928</v>
      </c>
      <c r="M175" s="32"/>
      <c r="N175" s="32">
        <f>K175-(ROW(K175)-ROW(K$6))/10000</f>
        <v>716.98310000000004</v>
      </c>
      <c r="O175" s="32">
        <f>COUNT(E175:J175)</f>
        <v>3</v>
      </c>
      <c r="P175" s="32">
        <f ca="1">IF(AND(O175=1,OFFSET(D175,0,P$3)&gt;0),"Y",0)</f>
        <v>0</v>
      </c>
      <c r="Q175" s="33" t="s">
        <v>60</v>
      </c>
      <c r="R175" s="34">
        <f>1-(Q175=Q174)</f>
        <v>0</v>
      </c>
      <c r="S175" s="34">
        <f>N175+T175/1000+U175/10000+V175/100000+W175/1000000+X175/10000000+Y175/100000000</f>
        <v>717.25135999999998</v>
      </c>
      <c r="T175" s="27">
        <v>242</v>
      </c>
      <c r="U175" s="27">
        <v>239</v>
      </c>
      <c r="V175" s="29">
        <v>236</v>
      </c>
      <c r="W175" s="27"/>
      <c r="X175" s="27"/>
      <c r="Y175" s="27"/>
      <c r="AA175" s="35">
        <v>0</v>
      </c>
      <c r="AB175" s="35">
        <v>0</v>
      </c>
      <c r="AC175" s="35">
        <v>0</v>
      </c>
      <c r="AD175" s="35">
        <v>0</v>
      </c>
      <c r="AE175" s="36">
        <v>3</v>
      </c>
      <c r="AF175" s="37">
        <v>717.25135999999998</v>
      </c>
      <c r="AG175" s="38">
        <v>242</v>
      </c>
      <c r="AH175" s="32">
        <v>723</v>
      </c>
      <c r="AI175" s="38"/>
      <c r="AJ175" s="38"/>
      <c r="AK175" s="38"/>
      <c r="AL175" s="48"/>
      <c r="AN175" s="1"/>
    </row>
    <row r="176" spans="1:40" s="26" customFormat="1" ht="15" x14ac:dyDescent="0.25">
      <c r="A176" s="57">
        <v>12</v>
      </c>
      <c r="B176" s="57">
        <v>12</v>
      </c>
      <c r="C176" s="57" t="s">
        <v>122</v>
      </c>
      <c r="D176" s="29" t="s">
        <v>124</v>
      </c>
      <c r="E176" s="29">
        <v>196</v>
      </c>
      <c r="F176" s="27">
        <v>254</v>
      </c>
      <c r="G176" s="27"/>
      <c r="H176" s="27">
        <v>257</v>
      </c>
      <c r="I176" s="27"/>
      <c r="J176" s="27"/>
      <c r="K176" s="32">
        <f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707</v>
      </c>
      <c r="L176" s="32" t="s">
        <v>928</v>
      </c>
      <c r="M176" s="32"/>
      <c r="N176" s="32">
        <f>K176-(ROW(K176)-ROW(K$6))/10000</f>
        <v>706.98299999999995</v>
      </c>
      <c r="O176" s="32">
        <f>COUNT(E176:J176)</f>
        <v>3</v>
      </c>
      <c r="P176" s="32">
        <f ca="1">IF(AND(O176=1,OFFSET(D176,0,P$3)&gt;0),"Y",0)</f>
        <v>0</v>
      </c>
      <c r="Q176" s="33" t="s">
        <v>60</v>
      </c>
      <c r="R176" s="34">
        <f>1-(Q176=Q175)</f>
        <v>0</v>
      </c>
      <c r="S176" s="34">
        <f>N176+T176/1000+U176/10000+V176/100000+W176/1000000+X176/10000000+Y176/100000000</f>
        <v>707.26735999999994</v>
      </c>
      <c r="T176" s="27">
        <v>257</v>
      </c>
      <c r="U176" s="27">
        <v>254</v>
      </c>
      <c r="V176" s="29">
        <v>196</v>
      </c>
      <c r="W176" s="27"/>
      <c r="X176" s="27"/>
      <c r="Y176" s="27"/>
      <c r="AA176" s="35">
        <v>0</v>
      </c>
      <c r="AB176" s="35">
        <v>0</v>
      </c>
      <c r="AC176" s="35">
        <v>0</v>
      </c>
      <c r="AD176" s="35">
        <v>0</v>
      </c>
      <c r="AE176" s="36">
        <v>3</v>
      </c>
      <c r="AF176" s="37">
        <v>707.26735999999994</v>
      </c>
      <c r="AG176" s="38">
        <v>257</v>
      </c>
      <c r="AH176" s="32">
        <v>768</v>
      </c>
      <c r="AI176" s="38"/>
      <c r="AJ176" s="38"/>
      <c r="AK176" s="38"/>
      <c r="AL176" s="48"/>
      <c r="AN176" s="1"/>
    </row>
    <row r="177" spans="1:40" s="26" customFormat="1" ht="15" x14ac:dyDescent="0.25">
      <c r="A177" s="57">
        <v>13</v>
      </c>
      <c r="B177" s="57">
        <v>13</v>
      </c>
      <c r="C177" s="57" t="s">
        <v>532</v>
      </c>
      <c r="D177" s="29" t="s">
        <v>174</v>
      </c>
      <c r="E177" s="29">
        <v>223</v>
      </c>
      <c r="F177" s="27">
        <v>236</v>
      </c>
      <c r="G177" s="27">
        <v>191</v>
      </c>
      <c r="H177" s="27"/>
      <c r="I177" s="27"/>
      <c r="J177" s="27"/>
      <c r="K177" s="32">
        <f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650</v>
      </c>
      <c r="L177" s="32" t="s">
        <v>928</v>
      </c>
      <c r="M177" s="32"/>
      <c r="N177" s="32">
        <f>K177-(ROW(K177)-ROW(K$6))/10000</f>
        <v>649.98289999999997</v>
      </c>
      <c r="O177" s="32">
        <f>COUNT(E177:J177)</f>
        <v>3</v>
      </c>
      <c r="P177" s="32">
        <f ca="1">IF(AND(O177=1,OFFSET(D177,0,P$3)&gt;0),"Y",0)</f>
        <v>0</v>
      </c>
      <c r="Q177" s="33" t="s">
        <v>60</v>
      </c>
      <c r="R177" s="34">
        <f>1-(Q177=Q176)</f>
        <v>0</v>
      </c>
      <c r="S177" s="34">
        <f>N177+T177/1000+U177/10000+V177/100000+W177/1000000+X177/10000000+Y177/100000000</f>
        <v>650.24310999999989</v>
      </c>
      <c r="T177" s="27">
        <v>236</v>
      </c>
      <c r="U177" s="29">
        <v>223</v>
      </c>
      <c r="V177" s="27">
        <v>191</v>
      </c>
      <c r="W177" s="27"/>
      <c r="X177" s="27"/>
      <c r="Y177" s="27"/>
      <c r="AA177" s="35">
        <v>0</v>
      </c>
      <c r="AB177" s="35">
        <v>0</v>
      </c>
      <c r="AC177" s="35">
        <v>0</v>
      </c>
      <c r="AD177" s="35">
        <v>0</v>
      </c>
      <c r="AE177" s="36">
        <v>3</v>
      </c>
      <c r="AF177" s="37">
        <v>650.24310999999989</v>
      </c>
      <c r="AG177" s="38">
        <v>236</v>
      </c>
      <c r="AH177" s="32">
        <v>695</v>
      </c>
      <c r="AI177" s="38"/>
      <c r="AJ177" s="38"/>
      <c r="AK177" s="38"/>
      <c r="AL177" s="48"/>
      <c r="AN177" s="1"/>
    </row>
    <row r="178" spans="1:40" s="26" customFormat="1" ht="15" x14ac:dyDescent="0.25">
      <c r="A178" s="57">
        <v>14</v>
      </c>
      <c r="B178" s="57">
        <v>14</v>
      </c>
      <c r="C178" s="57" t="s">
        <v>172</v>
      </c>
      <c r="D178" s="29" t="s">
        <v>174</v>
      </c>
      <c r="E178" s="29">
        <v>203</v>
      </c>
      <c r="F178" s="27"/>
      <c r="G178" s="27">
        <v>204</v>
      </c>
      <c r="H178" s="27">
        <v>235</v>
      </c>
      <c r="I178" s="27"/>
      <c r="J178" s="27"/>
      <c r="K178" s="32">
        <f>IFERROR(LARGE(E178:J178,1),0)+IF($D$5&gt;=2,IFERROR(LARGE(E178:J178,2),0),0)+IF($D$5&gt;=3,IFERROR(LARGE(E178:J178,3),0),0)+IF($D$5&gt;=4,IFERROR(LARGE(E178:J178,4),0),0)+IF($D$5&gt;=5,IFERROR(LARGE(E178:J178,5),0),0)+IF($D$5&gt;=6,IFERROR(LARGE(E178:J178,6),0),0)</f>
        <v>642</v>
      </c>
      <c r="L178" s="32" t="s">
        <v>928</v>
      </c>
      <c r="M178" s="32"/>
      <c r="N178" s="32">
        <f>K178-(ROW(K178)-ROW(K$6))/10000</f>
        <v>641.9828</v>
      </c>
      <c r="O178" s="32">
        <f>COUNT(E178:J178)</f>
        <v>3</v>
      </c>
      <c r="P178" s="32">
        <f ca="1">IF(AND(O178=1,OFFSET(D178,0,P$3)&gt;0),"Y",0)</f>
        <v>0</v>
      </c>
      <c r="Q178" s="33" t="s">
        <v>60</v>
      </c>
      <c r="R178" s="34">
        <f>1-(Q178=Q177)</f>
        <v>0</v>
      </c>
      <c r="S178" s="34">
        <f>N178+T178/1000+U178/10000+V178/100000+W178/1000000+X178/10000000+Y178/100000000</f>
        <v>642.24023</v>
      </c>
      <c r="T178" s="27">
        <v>235</v>
      </c>
      <c r="U178" s="27">
        <v>204</v>
      </c>
      <c r="V178" s="29">
        <v>203</v>
      </c>
      <c r="W178" s="27"/>
      <c r="X178" s="27"/>
      <c r="Y178" s="27"/>
      <c r="AA178" s="35">
        <v>0</v>
      </c>
      <c r="AB178" s="35">
        <v>0</v>
      </c>
      <c r="AC178" s="35">
        <v>0</v>
      </c>
      <c r="AD178" s="35">
        <v>0</v>
      </c>
      <c r="AE178" s="36">
        <v>3</v>
      </c>
      <c r="AF178" s="37">
        <v>642.24023</v>
      </c>
      <c r="AG178" s="38">
        <v>235</v>
      </c>
      <c r="AH178" s="32">
        <v>674</v>
      </c>
      <c r="AI178" s="38"/>
      <c r="AJ178" s="38"/>
      <c r="AK178" s="38"/>
      <c r="AL178" s="48"/>
      <c r="AN178" s="1"/>
    </row>
    <row r="179" spans="1:40" s="26" customFormat="1" ht="15" x14ac:dyDescent="0.25">
      <c r="A179" s="57">
        <v>15</v>
      </c>
      <c r="B179" s="57">
        <v>15</v>
      </c>
      <c r="C179" s="57" t="s">
        <v>214</v>
      </c>
      <c r="D179" s="29" t="s">
        <v>109</v>
      </c>
      <c r="E179" s="29">
        <v>228</v>
      </c>
      <c r="F179" s="27">
        <v>193</v>
      </c>
      <c r="G179" s="27">
        <v>167</v>
      </c>
      <c r="H179" s="27">
        <v>215</v>
      </c>
      <c r="I179" s="27"/>
      <c r="J179" s="27"/>
      <c r="K179" s="32">
        <f>IFERROR(LARGE(E179:J179,1),0)+IF($D$5&gt;=2,IFERROR(LARGE(E179:J179,2),0),0)+IF($D$5&gt;=3,IFERROR(LARGE(E179:J179,3),0),0)+IF($D$5&gt;=4,IFERROR(LARGE(E179:J179,4),0),0)+IF($D$5&gt;=5,IFERROR(LARGE(E179:J179,5),0),0)+IF($D$5&gt;=6,IFERROR(LARGE(E179:J179,6),0),0)</f>
        <v>636</v>
      </c>
      <c r="L179" s="32" t="s">
        <v>928</v>
      </c>
      <c r="M179" s="32"/>
      <c r="N179" s="32">
        <f>K179-(ROW(K179)-ROW(K$6))/10000</f>
        <v>635.98270000000002</v>
      </c>
      <c r="O179" s="32">
        <f>COUNT(E179:J179)</f>
        <v>4</v>
      </c>
      <c r="P179" s="32">
        <f ca="1">IF(AND(O179=1,OFFSET(D179,0,P$3)&gt;0),"Y",0)</f>
        <v>0</v>
      </c>
      <c r="Q179" s="33" t="s">
        <v>60</v>
      </c>
      <c r="R179" s="34">
        <f>1-(Q179=Q178)</f>
        <v>0</v>
      </c>
      <c r="S179" s="34">
        <f>N179+T179/1000+U179/10000+V179/100000+W179/1000000+X179/10000000+Y179/100000000</f>
        <v>636.23429699999997</v>
      </c>
      <c r="T179" s="29">
        <v>228</v>
      </c>
      <c r="U179" s="27">
        <v>215</v>
      </c>
      <c r="V179" s="27">
        <v>193</v>
      </c>
      <c r="W179" s="27">
        <v>167</v>
      </c>
      <c r="X179" s="27"/>
      <c r="Y179" s="27"/>
      <c r="AA179" s="35">
        <v>0</v>
      </c>
      <c r="AB179" s="35">
        <v>0</v>
      </c>
      <c r="AC179" s="35">
        <v>0</v>
      </c>
      <c r="AD179" s="35">
        <v>0</v>
      </c>
      <c r="AE179" s="36">
        <v>4</v>
      </c>
      <c r="AF179" s="37">
        <v>636.23429699999997</v>
      </c>
      <c r="AG179" s="38">
        <v>228</v>
      </c>
      <c r="AH179" s="32">
        <v>671</v>
      </c>
      <c r="AI179" s="38"/>
      <c r="AJ179" s="38"/>
      <c r="AK179" s="38"/>
      <c r="AL179" s="48"/>
      <c r="AN179" s="1"/>
    </row>
    <row r="180" spans="1:40" s="26" customFormat="1" ht="15" x14ac:dyDescent="0.25">
      <c r="A180" s="57">
        <v>16</v>
      </c>
      <c r="B180" s="57">
        <v>16</v>
      </c>
      <c r="C180" s="57" t="s">
        <v>199</v>
      </c>
      <c r="D180" s="29" t="s">
        <v>34</v>
      </c>
      <c r="E180" s="29"/>
      <c r="F180" s="27">
        <v>222</v>
      </c>
      <c r="G180" s="27">
        <v>174</v>
      </c>
      <c r="H180" s="27">
        <v>224</v>
      </c>
      <c r="I180" s="27"/>
      <c r="J180" s="27"/>
      <c r="K180" s="32">
        <f>IFERROR(LARGE(E180:J180,1),0)+IF($D$5&gt;=2,IFERROR(LARGE(E180:J180,2),0),0)+IF($D$5&gt;=3,IFERROR(LARGE(E180:J180,3),0),0)+IF($D$5&gt;=4,IFERROR(LARGE(E180:J180,4),0),0)+IF($D$5&gt;=5,IFERROR(LARGE(E180:J180,5),0),0)+IF($D$5&gt;=6,IFERROR(LARGE(E180:J180,6),0),0)</f>
        <v>620</v>
      </c>
      <c r="L180" s="32" t="s">
        <v>928</v>
      </c>
      <c r="M180" s="32"/>
      <c r="N180" s="32">
        <f>K180-(ROW(K180)-ROW(K$6))/10000</f>
        <v>619.98260000000005</v>
      </c>
      <c r="O180" s="32">
        <f>COUNT(E180:J180)</f>
        <v>3</v>
      </c>
      <c r="P180" s="32">
        <f ca="1">IF(AND(O180=1,OFFSET(D180,0,P$3)&gt;0),"Y",0)</f>
        <v>0</v>
      </c>
      <c r="Q180" s="33" t="s">
        <v>60</v>
      </c>
      <c r="R180" s="34">
        <f>1-(Q180=Q179)</f>
        <v>0</v>
      </c>
      <c r="S180" s="34">
        <f>N180+T180/1000+U180/10000+V180/100000+W180/1000000+X180/10000000+Y180/100000000</f>
        <v>620.23054000000013</v>
      </c>
      <c r="T180" s="27">
        <v>224</v>
      </c>
      <c r="U180" s="27">
        <v>222</v>
      </c>
      <c r="V180" s="27">
        <v>174</v>
      </c>
      <c r="W180" s="29"/>
      <c r="X180" s="27"/>
      <c r="Y180" s="27"/>
      <c r="AA180" s="35">
        <v>0</v>
      </c>
      <c r="AB180" s="35">
        <v>0</v>
      </c>
      <c r="AC180" s="35">
        <v>0</v>
      </c>
      <c r="AD180" s="35">
        <v>0</v>
      </c>
      <c r="AE180" s="36">
        <v>3</v>
      </c>
      <c r="AF180" s="37">
        <v>620.23054000000013</v>
      </c>
      <c r="AG180" s="38">
        <v>224</v>
      </c>
      <c r="AH180" s="32">
        <v>670</v>
      </c>
      <c r="AI180" s="38"/>
      <c r="AJ180" s="38"/>
      <c r="AK180" s="38"/>
      <c r="AL180" s="48"/>
      <c r="AN180" s="1"/>
    </row>
    <row r="181" spans="1:40" s="26" customFormat="1" ht="15" x14ac:dyDescent="0.25">
      <c r="A181" s="57">
        <v>17</v>
      </c>
      <c r="B181" s="57">
        <v>17</v>
      </c>
      <c r="C181" s="57" t="s">
        <v>200</v>
      </c>
      <c r="D181" s="29" t="s">
        <v>34</v>
      </c>
      <c r="E181" s="29">
        <v>183</v>
      </c>
      <c r="F181" s="27"/>
      <c r="G181" s="27">
        <v>188</v>
      </c>
      <c r="H181" s="27">
        <v>223</v>
      </c>
      <c r="I181" s="27"/>
      <c r="J181" s="27"/>
      <c r="K181" s="32">
        <f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594</v>
      </c>
      <c r="L181" s="32" t="s">
        <v>928</v>
      </c>
      <c r="M181" s="32"/>
      <c r="N181" s="32">
        <f>K181-(ROW(K181)-ROW(K$6))/10000</f>
        <v>593.98249999999996</v>
      </c>
      <c r="O181" s="32">
        <f>COUNT(E181:J181)</f>
        <v>3</v>
      </c>
      <c r="P181" s="32">
        <f ca="1">IF(AND(O181=1,OFFSET(D181,0,P$3)&gt;0),"Y",0)</f>
        <v>0</v>
      </c>
      <c r="Q181" s="33" t="s">
        <v>60</v>
      </c>
      <c r="R181" s="34">
        <f>1-(Q181=Q180)</f>
        <v>0</v>
      </c>
      <c r="S181" s="34">
        <f>N181+T181/1000+U181/10000+V181/100000+W181/1000000+X181/10000000+Y181/100000000</f>
        <v>594.22613000000001</v>
      </c>
      <c r="T181" s="27">
        <v>223</v>
      </c>
      <c r="U181" s="27">
        <v>188</v>
      </c>
      <c r="V181" s="29">
        <v>183</v>
      </c>
      <c r="W181" s="27"/>
      <c r="X181" s="27"/>
      <c r="Y181" s="27"/>
      <c r="AA181" s="35">
        <v>0</v>
      </c>
      <c r="AB181" s="35">
        <v>0</v>
      </c>
      <c r="AC181" s="35">
        <v>0</v>
      </c>
      <c r="AD181" s="35">
        <v>0</v>
      </c>
      <c r="AE181" s="36">
        <v>3</v>
      </c>
      <c r="AF181" s="37">
        <v>594.22613000000001</v>
      </c>
      <c r="AG181" s="38">
        <v>223</v>
      </c>
      <c r="AH181" s="32">
        <v>634</v>
      </c>
      <c r="AI181" s="38"/>
      <c r="AJ181" s="38"/>
      <c r="AK181" s="38"/>
      <c r="AL181" s="48"/>
      <c r="AN181" s="1"/>
    </row>
    <row r="182" spans="1:40" s="26" customFormat="1" ht="15" x14ac:dyDescent="0.25">
      <c r="A182" s="57">
        <v>18</v>
      </c>
      <c r="B182" s="57">
        <v>18</v>
      </c>
      <c r="C182" s="57" t="s">
        <v>533</v>
      </c>
      <c r="D182" s="29" t="s">
        <v>104</v>
      </c>
      <c r="E182" s="29">
        <v>285</v>
      </c>
      <c r="F182" s="27">
        <v>282</v>
      </c>
      <c r="G182" s="27"/>
      <c r="H182" s="27"/>
      <c r="I182" s="27"/>
      <c r="J182" s="27"/>
      <c r="K182" s="32">
        <f>IFERROR(LARGE(E182:J182,1),0)+IF($D$5&gt;=2,IFERROR(LARGE(E182:J182,2),0),0)+IF($D$5&gt;=3,IFERROR(LARGE(E182:J182,3),0),0)+IF($D$5&gt;=4,IFERROR(LARGE(E182:J182,4),0),0)+IF($D$5&gt;=5,IFERROR(LARGE(E182:J182,5),0),0)+IF($D$5&gt;=6,IFERROR(LARGE(E182:J182,6),0),0)</f>
        <v>567</v>
      </c>
      <c r="L182" s="32" t="s">
        <v>928</v>
      </c>
      <c r="M182" s="32"/>
      <c r="N182" s="32">
        <f>K182-(ROW(K182)-ROW(K$6))/10000</f>
        <v>566.98239999999998</v>
      </c>
      <c r="O182" s="32">
        <f>COUNT(E182:J182)</f>
        <v>2</v>
      </c>
      <c r="P182" s="32">
        <f ca="1">IF(AND(O182=1,OFFSET(D182,0,P$3)&gt;0),"Y",0)</f>
        <v>0</v>
      </c>
      <c r="Q182" s="33" t="s">
        <v>60</v>
      </c>
      <c r="R182" s="34">
        <f>1-(Q182=Q181)</f>
        <v>0</v>
      </c>
      <c r="S182" s="34">
        <f>N182+T182/1000+U182/10000+V182/100000+W182/1000000+X182/10000000+Y182/100000000</f>
        <v>567.29559999999992</v>
      </c>
      <c r="T182" s="29">
        <v>285</v>
      </c>
      <c r="U182" s="27">
        <v>282</v>
      </c>
      <c r="V182" s="27"/>
      <c r="W182" s="27"/>
      <c r="X182" s="27"/>
      <c r="Y182" s="27"/>
      <c r="AA182" s="35">
        <v>0</v>
      </c>
      <c r="AB182" s="35">
        <v>0</v>
      </c>
      <c r="AC182" s="35">
        <v>0</v>
      </c>
      <c r="AD182" s="35">
        <v>0</v>
      </c>
      <c r="AE182" s="36">
        <v>2</v>
      </c>
      <c r="AF182" s="37">
        <v>567.29559999999992</v>
      </c>
      <c r="AG182" s="38">
        <v>285</v>
      </c>
      <c r="AH182" s="32">
        <v>852</v>
      </c>
      <c r="AI182" s="38"/>
      <c r="AJ182" s="38"/>
      <c r="AK182" s="38" t="s">
        <v>137</v>
      </c>
      <c r="AL182" s="48"/>
      <c r="AN182" s="1"/>
    </row>
    <row r="183" spans="1:40" s="26" customFormat="1" ht="15" x14ac:dyDescent="0.25">
      <c r="A183" s="57">
        <v>19</v>
      </c>
      <c r="B183" s="57">
        <v>19</v>
      </c>
      <c r="C183" s="57" t="s">
        <v>534</v>
      </c>
      <c r="D183" s="29" t="s">
        <v>208</v>
      </c>
      <c r="E183" s="29"/>
      <c r="F183" s="27">
        <v>269</v>
      </c>
      <c r="G183" s="27">
        <v>264</v>
      </c>
      <c r="H183" s="27"/>
      <c r="I183" s="27"/>
      <c r="J183" s="27"/>
      <c r="K183" s="32">
        <f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533</v>
      </c>
      <c r="L183" s="32" t="s">
        <v>928</v>
      </c>
      <c r="M183" s="32"/>
      <c r="N183" s="32">
        <f>K183-(ROW(K183)-ROW(K$6))/10000</f>
        <v>532.98230000000001</v>
      </c>
      <c r="O183" s="32">
        <f>COUNT(E183:J183)</f>
        <v>2</v>
      </c>
      <c r="P183" s="32">
        <f ca="1">IF(AND(O183=1,OFFSET(D183,0,P$3)&gt;0),"Y",0)</f>
        <v>0</v>
      </c>
      <c r="Q183" s="33" t="s">
        <v>60</v>
      </c>
      <c r="R183" s="34">
        <f>1-(Q183=Q182)</f>
        <v>0</v>
      </c>
      <c r="S183" s="34">
        <f>N183+T183/1000+U183/10000+V183/100000+W183/1000000+X183/10000000+Y183/100000000</f>
        <v>533.27769999999998</v>
      </c>
      <c r="T183" s="27">
        <v>269</v>
      </c>
      <c r="U183" s="27">
        <v>264</v>
      </c>
      <c r="V183" s="29"/>
      <c r="W183" s="27"/>
      <c r="X183" s="27"/>
      <c r="Y183" s="27"/>
      <c r="AA183" s="35">
        <v>0</v>
      </c>
      <c r="AB183" s="35">
        <v>0</v>
      </c>
      <c r="AC183" s="35">
        <v>0</v>
      </c>
      <c r="AD183" s="35">
        <v>0</v>
      </c>
      <c r="AE183" s="36">
        <v>2</v>
      </c>
      <c r="AF183" s="37">
        <v>533.27769999999998</v>
      </c>
      <c r="AG183" s="38">
        <v>269</v>
      </c>
      <c r="AH183" s="32">
        <v>802</v>
      </c>
      <c r="AI183" s="38"/>
      <c r="AJ183" s="38"/>
      <c r="AK183" s="38"/>
      <c r="AL183" s="48"/>
      <c r="AN183" s="1"/>
    </row>
    <row r="184" spans="1:40" s="26" customFormat="1" ht="15" x14ac:dyDescent="0.25">
      <c r="A184" s="57">
        <v>20</v>
      </c>
      <c r="B184" s="57">
        <v>20</v>
      </c>
      <c r="C184" s="57" t="s">
        <v>535</v>
      </c>
      <c r="D184" s="29" t="s">
        <v>40</v>
      </c>
      <c r="E184" s="29"/>
      <c r="F184" s="27">
        <v>274</v>
      </c>
      <c r="G184" s="27">
        <v>250</v>
      </c>
      <c r="H184" s="27"/>
      <c r="I184" s="27"/>
      <c r="J184" s="27"/>
      <c r="K184" s="32">
        <f>IFERROR(LARGE(E184:J184,1),0)+IF($D$5&gt;=2,IFERROR(LARGE(E184:J184,2),0),0)+IF($D$5&gt;=3,IFERROR(LARGE(E184:J184,3),0),0)+IF($D$5&gt;=4,IFERROR(LARGE(E184:J184,4),0),0)+IF($D$5&gt;=5,IFERROR(LARGE(E184:J184,5),0),0)+IF($D$5&gt;=6,IFERROR(LARGE(E184:J184,6),0),0)</f>
        <v>524</v>
      </c>
      <c r="L184" s="32" t="s">
        <v>928</v>
      </c>
      <c r="M184" s="32"/>
      <c r="N184" s="32">
        <f>K184-(ROW(K184)-ROW(K$6))/10000</f>
        <v>523.98220000000003</v>
      </c>
      <c r="O184" s="32">
        <f>COUNT(E184:J184)</f>
        <v>2</v>
      </c>
      <c r="P184" s="32">
        <f ca="1">IF(AND(O184=1,OFFSET(D184,0,P$3)&gt;0),"Y",0)</f>
        <v>0</v>
      </c>
      <c r="Q184" s="33" t="s">
        <v>60</v>
      </c>
      <c r="R184" s="34">
        <f>1-(Q184=Q183)</f>
        <v>0</v>
      </c>
      <c r="S184" s="34">
        <f>N184+T184/1000+U184/10000+V184/100000+W184/1000000+X184/10000000+Y184/100000000</f>
        <v>524.28120000000001</v>
      </c>
      <c r="T184" s="27">
        <v>274</v>
      </c>
      <c r="U184" s="27">
        <v>250</v>
      </c>
      <c r="V184" s="29"/>
      <c r="W184" s="27"/>
      <c r="X184" s="27"/>
      <c r="Y184" s="27"/>
      <c r="AA184" s="35">
        <v>0</v>
      </c>
      <c r="AB184" s="35">
        <v>0</v>
      </c>
      <c r="AC184" s="35">
        <v>0</v>
      </c>
      <c r="AD184" s="35">
        <v>0</v>
      </c>
      <c r="AE184" s="36">
        <v>2</v>
      </c>
      <c r="AF184" s="37">
        <v>524.28120000000001</v>
      </c>
      <c r="AG184" s="38">
        <v>274</v>
      </c>
      <c r="AH184" s="32">
        <v>798</v>
      </c>
      <c r="AI184" s="38"/>
      <c r="AJ184" s="38"/>
      <c r="AK184" s="38"/>
      <c r="AL184" s="48"/>
      <c r="AN184" s="1"/>
    </row>
    <row r="185" spans="1:40" s="26" customFormat="1" ht="15" x14ac:dyDescent="0.25">
      <c r="A185" s="57">
        <v>21</v>
      </c>
      <c r="B185" s="57">
        <v>21</v>
      </c>
      <c r="C185" s="57" t="s">
        <v>536</v>
      </c>
      <c r="D185" s="29" t="s">
        <v>43</v>
      </c>
      <c r="E185" s="29">
        <v>264</v>
      </c>
      <c r="F185" s="27"/>
      <c r="G185" s="27">
        <v>229</v>
      </c>
      <c r="H185" s="27"/>
      <c r="I185" s="27"/>
      <c r="J185" s="27"/>
      <c r="K185" s="32">
        <f>IFERROR(LARGE(E185:J185,1),0)+IF($D$5&gt;=2,IFERROR(LARGE(E185:J185,2),0),0)+IF($D$5&gt;=3,IFERROR(LARGE(E185:J185,3),0),0)+IF($D$5&gt;=4,IFERROR(LARGE(E185:J185,4),0),0)+IF($D$5&gt;=5,IFERROR(LARGE(E185:J185,5),0),0)+IF($D$5&gt;=6,IFERROR(LARGE(E185:J185,6),0),0)</f>
        <v>493</v>
      </c>
      <c r="L185" s="32" t="s">
        <v>928</v>
      </c>
      <c r="M185" s="32"/>
      <c r="N185" s="32">
        <f>K185-(ROW(K185)-ROW(K$6))/10000</f>
        <v>492.9821</v>
      </c>
      <c r="O185" s="32">
        <f>COUNT(E185:J185)</f>
        <v>2</v>
      </c>
      <c r="P185" s="32">
        <f ca="1">IF(AND(O185=1,OFFSET(D185,0,P$3)&gt;0),"Y",0)</f>
        <v>0</v>
      </c>
      <c r="Q185" s="33" t="s">
        <v>60</v>
      </c>
      <c r="R185" s="34">
        <f>1-(Q185=Q184)</f>
        <v>0</v>
      </c>
      <c r="S185" s="34">
        <f>N185+T185/1000+U185/10000+V185/100000+W185/1000000+X185/10000000+Y185/100000000</f>
        <v>493.26900000000001</v>
      </c>
      <c r="T185" s="29">
        <v>264</v>
      </c>
      <c r="U185" s="27">
        <v>229</v>
      </c>
      <c r="V185" s="27"/>
      <c r="W185" s="27"/>
      <c r="X185" s="27"/>
      <c r="Y185" s="27"/>
      <c r="AA185" s="35">
        <v>0</v>
      </c>
      <c r="AB185" s="35">
        <v>0</v>
      </c>
      <c r="AC185" s="35">
        <v>0</v>
      </c>
      <c r="AD185" s="35">
        <v>0</v>
      </c>
      <c r="AE185" s="36">
        <v>2</v>
      </c>
      <c r="AF185" s="37">
        <v>493.26900000000001</v>
      </c>
      <c r="AG185" s="38">
        <v>264</v>
      </c>
      <c r="AH185" s="32">
        <v>757</v>
      </c>
      <c r="AI185" s="38"/>
      <c r="AJ185" s="38"/>
      <c r="AK185" s="38"/>
      <c r="AL185" s="48"/>
      <c r="AN185" s="1"/>
    </row>
    <row r="186" spans="1:40" s="26" customFormat="1" ht="15" x14ac:dyDescent="0.25">
      <c r="A186" s="57">
        <v>22</v>
      </c>
      <c r="B186" s="57">
        <v>22</v>
      </c>
      <c r="C186" s="57" t="s">
        <v>282</v>
      </c>
      <c r="D186" s="29" t="s">
        <v>24</v>
      </c>
      <c r="E186" s="29"/>
      <c r="F186" s="27">
        <v>155</v>
      </c>
      <c r="G186" s="27">
        <v>152</v>
      </c>
      <c r="H186" s="27">
        <v>179</v>
      </c>
      <c r="I186" s="27"/>
      <c r="J186" s="27"/>
      <c r="K186" s="32">
        <f>IFERROR(LARGE(E186:J186,1),0)+IF($D$5&gt;=2,IFERROR(LARGE(E186:J186,2),0),0)+IF($D$5&gt;=3,IFERROR(LARGE(E186:J186,3),0),0)+IF($D$5&gt;=4,IFERROR(LARGE(E186:J186,4),0),0)+IF($D$5&gt;=5,IFERROR(LARGE(E186:J186,5),0),0)+IF($D$5&gt;=6,IFERROR(LARGE(E186:J186,6),0),0)</f>
        <v>486</v>
      </c>
      <c r="L186" s="32" t="s">
        <v>928</v>
      </c>
      <c r="M186" s="32"/>
      <c r="N186" s="32">
        <f>K186-(ROW(K186)-ROW(K$6))/10000</f>
        <v>485.98200000000003</v>
      </c>
      <c r="O186" s="32">
        <f>COUNT(E186:J186)</f>
        <v>3</v>
      </c>
      <c r="P186" s="32">
        <f ca="1">IF(AND(O186=1,OFFSET(D186,0,P$3)&gt;0),"Y",0)</f>
        <v>0</v>
      </c>
      <c r="Q186" s="33" t="s">
        <v>60</v>
      </c>
      <c r="R186" s="34">
        <f>1-(Q186=Q185)</f>
        <v>0</v>
      </c>
      <c r="S186" s="34">
        <f>N186+T186/1000+U186/10000+V186/100000+W186/1000000+X186/10000000+Y186/100000000</f>
        <v>486.17802</v>
      </c>
      <c r="T186" s="27">
        <v>179</v>
      </c>
      <c r="U186" s="27">
        <v>155</v>
      </c>
      <c r="V186" s="27">
        <v>152</v>
      </c>
      <c r="W186" s="29"/>
      <c r="X186" s="27"/>
      <c r="Y186" s="27"/>
      <c r="AA186" s="35">
        <v>0</v>
      </c>
      <c r="AB186" s="35">
        <v>0</v>
      </c>
      <c r="AC186" s="35">
        <v>0</v>
      </c>
      <c r="AD186" s="35">
        <v>0</v>
      </c>
      <c r="AE186" s="36">
        <v>3</v>
      </c>
      <c r="AF186" s="37">
        <v>486.17802</v>
      </c>
      <c r="AG186" s="38">
        <v>179</v>
      </c>
      <c r="AH186" s="32">
        <v>513</v>
      </c>
      <c r="AI186" s="38"/>
      <c r="AJ186" s="38"/>
      <c r="AK186" s="38"/>
      <c r="AL186" s="48"/>
      <c r="AN186" s="1"/>
    </row>
    <row r="187" spans="1:40" s="26" customFormat="1" ht="15" x14ac:dyDescent="0.25">
      <c r="A187" s="57">
        <v>23</v>
      </c>
      <c r="B187" s="57">
        <v>23</v>
      </c>
      <c r="C187" s="57" t="s">
        <v>296</v>
      </c>
      <c r="D187" s="29" t="s">
        <v>113</v>
      </c>
      <c r="E187" s="29">
        <v>156</v>
      </c>
      <c r="F187" s="27">
        <v>152</v>
      </c>
      <c r="G187" s="27">
        <v>138</v>
      </c>
      <c r="H187" s="27">
        <v>175</v>
      </c>
      <c r="I187" s="27"/>
      <c r="J187" s="27"/>
      <c r="K187" s="32">
        <f>IFERROR(LARGE(E187:J187,1),0)+IF($D$5&gt;=2,IFERROR(LARGE(E187:J187,2),0),0)+IF($D$5&gt;=3,IFERROR(LARGE(E187:J187,3),0),0)+IF($D$5&gt;=4,IFERROR(LARGE(E187:J187,4),0),0)+IF($D$5&gt;=5,IFERROR(LARGE(E187:J187,5),0),0)+IF($D$5&gt;=6,IFERROR(LARGE(E187:J187,6),0),0)</f>
        <v>483</v>
      </c>
      <c r="L187" s="32" t="s">
        <v>928</v>
      </c>
      <c r="M187" s="32"/>
      <c r="N187" s="32">
        <f>K187-(ROW(K187)-ROW(K$6))/10000</f>
        <v>482.9819</v>
      </c>
      <c r="O187" s="32">
        <f>COUNT(E187:J187)</f>
        <v>4</v>
      </c>
      <c r="P187" s="32">
        <f ca="1">IF(AND(O187=1,OFFSET(D187,0,P$3)&gt;0),"Y",0)</f>
        <v>0</v>
      </c>
      <c r="Q187" s="33" t="s">
        <v>60</v>
      </c>
      <c r="R187" s="34">
        <f>1-(Q187=Q186)</f>
        <v>0</v>
      </c>
      <c r="S187" s="34">
        <f>N187+T187/1000+U187/10000+V187/100000+W187/1000000+X187/10000000+Y187/100000000</f>
        <v>483.17415800000003</v>
      </c>
      <c r="T187" s="27">
        <v>175</v>
      </c>
      <c r="U187" s="29">
        <v>156</v>
      </c>
      <c r="V187" s="27">
        <v>152</v>
      </c>
      <c r="W187" s="27">
        <v>138</v>
      </c>
      <c r="X187" s="27"/>
      <c r="Y187" s="27"/>
      <c r="AA187" s="35">
        <v>0</v>
      </c>
      <c r="AB187" s="35">
        <v>0</v>
      </c>
      <c r="AC187" s="35">
        <v>0</v>
      </c>
      <c r="AD187" s="35">
        <v>0</v>
      </c>
      <c r="AE187" s="36">
        <v>4</v>
      </c>
      <c r="AF187" s="37">
        <v>483.17415800000003</v>
      </c>
      <c r="AG187" s="38">
        <v>175</v>
      </c>
      <c r="AH187" s="32">
        <v>506</v>
      </c>
      <c r="AI187" s="38"/>
      <c r="AJ187" s="38"/>
      <c r="AK187" s="38"/>
      <c r="AL187" s="48"/>
      <c r="AN187" s="1"/>
    </row>
    <row r="188" spans="1:40" s="26" customFormat="1" ht="15" x14ac:dyDescent="0.25">
      <c r="A188" s="57">
        <v>24</v>
      </c>
      <c r="B188" s="57">
        <v>24</v>
      </c>
      <c r="C188" s="57" t="s">
        <v>284</v>
      </c>
      <c r="D188" s="29" t="s">
        <v>59</v>
      </c>
      <c r="E188" s="29">
        <v>144</v>
      </c>
      <c r="F188" s="27">
        <v>154</v>
      </c>
      <c r="G188" s="27">
        <v>135</v>
      </c>
      <c r="H188" s="27">
        <v>178</v>
      </c>
      <c r="I188" s="27"/>
      <c r="J188" s="27"/>
      <c r="K188" s="32">
        <f>IFERROR(LARGE(E188:J188,1),0)+IF($D$5&gt;=2,IFERROR(LARGE(E188:J188,2),0),0)+IF($D$5&gt;=3,IFERROR(LARGE(E188:J188,3),0),0)+IF($D$5&gt;=4,IFERROR(LARGE(E188:J188,4),0),0)+IF($D$5&gt;=5,IFERROR(LARGE(E188:J188,5),0),0)+IF($D$5&gt;=6,IFERROR(LARGE(E188:J188,6),0),0)</f>
        <v>476</v>
      </c>
      <c r="L188" s="32" t="s">
        <v>928</v>
      </c>
      <c r="M188" s="32"/>
      <c r="N188" s="32">
        <f>K188-(ROW(K188)-ROW(K$6))/10000</f>
        <v>475.98180000000002</v>
      </c>
      <c r="O188" s="32">
        <f>COUNT(E188:J188)</f>
        <v>4</v>
      </c>
      <c r="P188" s="32">
        <f ca="1">IF(AND(O188=1,OFFSET(D188,0,P$3)&gt;0),"Y",0)</f>
        <v>0</v>
      </c>
      <c r="Q188" s="33" t="s">
        <v>60</v>
      </c>
      <c r="R188" s="34">
        <f>1-(Q188=Q187)</f>
        <v>0</v>
      </c>
      <c r="S188" s="34">
        <f>N188+T188/1000+U188/10000+V188/100000+W188/1000000+X188/10000000+Y188/100000000</f>
        <v>476.17677500000002</v>
      </c>
      <c r="T188" s="27">
        <v>178</v>
      </c>
      <c r="U188" s="27">
        <v>154</v>
      </c>
      <c r="V188" s="29">
        <v>144</v>
      </c>
      <c r="W188" s="27">
        <v>135</v>
      </c>
      <c r="X188" s="27"/>
      <c r="Y188" s="27"/>
      <c r="AA188" s="35">
        <v>0</v>
      </c>
      <c r="AB188" s="35">
        <v>0</v>
      </c>
      <c r="AC188" s="35">
        <v>0</v>
      </c>
      <c r="AD188" s="35">
        <v>0</v>
      </c>
      <c r="AE188" s="36">
        <v>4</v>
      </c>
      <c r="AF188" s="37">
        <v>476.17677500000002</v>
      </c>
      <c r="AG188" s="38">
        <v>178</v>
      </c>
      <c r="AH188" s="32">
        <v>510</v>
      </c>
      <c r="AI188" s="38"/>
      <c r="AJ188" s="38"/>
      <c r="AK188" s="38"/>
      <c r="AL188" s="48"/>
      <c r="AN188" s="1"/>
    </row>
    <row r="189" spans="1:40" s="26" customFormat="1" ht="15" x14ac:dyDescent="0.25">
      <c r="A189" s="57">
        <v>25</v>
      </c>
      <c r="B189" s="57">
        <v>25</v>
      </c>
      <c r="C189" s="57" t="s">
        <v>537</v>
      </c>
      <c r="D189" s="29" t="s">
        <v>242</v>
      </c>
      <c r="E189" s="29">
        <v>230</v>
      </c>
      <c r="F189" s="27">
        <v>244</v>
      </c>
      <c r="G189" s="27"/>
      <c r="H189" s="27"/>
      <c r="I189" s="27"/>
      <c r="J189" s="27"/>
      <c r="K189" s="32">
        <f>IFERROR(LARGE(E189:J189,1),0)+IF($D$5&gt;=2,IFERROR(LARGE(E189:J189,2),0),0)+IF($D$5&gt;=3,IFERROR(LARGE(E189:J189,3),0),0)+IF($D$5&gt;=4,IFERROR(LARGE(E189:J189,4),0),0)+IF($D$5&gt;=5,IFERROR(LARGE(E189:J189,5),0),0)+IF($D$5&gt;=6,IFERROR(LARGE(E189:J189,6),0),0)</f>
        <v>474</v>
      </c>
      <c r="L189" s="32" t="s">
        <v>928</v>
      </c>
      <c r="M189" s="32"/>
      <c r="N189" s="32">
        <f>K189-(ROW(K189)-ROW(K$6))/10000</f>
        <v>473.98169999999999</v>
      </c>
      <c r="O189" s="32">
        <f>COUNT(E189:J189)</f>
        <v>2</v>
      </c>
      <c r="P189" s="32">
        <f ca="1">IF(AND(O189=1,OFFSET(D189,0,P$3)&gt;0),"Y",0)</f>
        <v>0</v>
      </c>
      <c r="Q189" s="33" t="s">
        <v>60</v>
      </c>
      <c r="R189" s="34">
        <f>1-(Q189=Q188)</f>
        <v>0</v>
      </c>
      <c r="S189" s="34">
        <f>N189+T189/1000+U189/10000+V189/100000+W189/1000000+X189/10000000+Y189/100000000</f>
        <v>474.24870000000004</v>
      </c>
      <c r="T189" s="27">
        <v>244</v>
      </c>
      <c r="U189" s="29">
        <v>230</v>
      </c>
      <c r="V189" s="27"/>
      <c r="W189" s="27"/>
      <c r="X189" s="27"/>
      <c r="Y189" s="27"/>
      <c r="AA189" s="35">
        <v>0</v>
      </c>
      <c r="AB189" s="35">
        <v>0</v>
      </c>
      <c r="AC189" s="35">
        <v>0</v>
      </c>
      <c r="AD189" s="35">
        <v>0</v>
      </c>
      <c r="AE189" s="36">
        <v>2</v>
      </c>
      <c r="AF189" s="37">
        <v>474.24870000000004</v>
      </c>
      <c r="AG189" s="38">
        <v>244</v>
      </c>
      <c r="AH189" s="32">
        <v>718</v>
      </c>
      <c r="AI189" s="38"/>
      <c r="AJ189" s="38"/>
      <c r="AK189" s="38"/>
      <c r="AL189" s="48"/>
      <c r="AN189" s="1"/>
    </row>
    <row r="190" spans="1:40" s="26" customFormat="1" ht="15" x14ac:dyDescent="0.25">
      <c r="A190" s="57">
        <v>26</v>
      </c>
      <c r="B190" s="57">
        <v>26</v>
      </c>
      <c r="C190" s="57" t="s">
        <v>311</v>
      </c>
      <c r="D190" s="29" t="s">
        <v>104</v>
      </c>
      <c r="E190" s="29">
        <v>150</v>
      </c>
      <c r="F190" s="27">
        <v>137</v>
      </c>
      <c r="G190" s="27">
        <v>133</v>
      </c>
      <c r="H190" s="27">
        <v>168</v>
      </c>
      <c r="I190" s="27"/>
      <c r="J190" s="27"/>
      <c r="K190" s="32">
        <f>IFERROR(LARGE(E190:J190,1),0)+IF($D$5&gt;=2,IFERROR(LARGE(E190:J190,2),0),0)+IF($D$5&gt;=3,IFERROR(LARGE(E190:J190,3),0),0)+IF($D$5&gt;=4,IFERROR(LARGE(E190:J190,4),0),0)+IF($D$5&gt;=5,IFERROR(LARGE(E190:J190,5),0),0)+IF($D$5&gt;=6,IFERROR(LARGE(E190:J190,6),0),0)</f>
        <v>455</v>
      </c>
      <c r="L190" s="32" t="s">
        <v>928</v>
      </c>
      <c r="M190" s="32"/>
      <c r="N190" s="32">
        <f>K190-(ROW(K190)-ROW(K$6))/10000</f>
        <v>454.98160000000001</v>
      </c>
      <c r="O190" s="32">
        <f>COUNT(E190:J190)</f>
        <v>4</v>
      </c>
      <c r="P190" s="32">
        <f ca="1">IF(AND(O190=1,OFFSET(D190,0,P$3)&gt;0),"Y",0)</f>
        <v>0</v>
      </c>
      <c r="Q190" s="33" t="s">
        <v>60</v>
      </c>
      <c r="R190" s="34">
        <f>1-(Q190=Q189)</f>
        <v>0</v>
      </c>
      <c r="S190" s="34">
        <f>N190+T190/1000+U190/10000+V190/100000+W190/1000000+X190/10000000+Y190/100000000</f>
        <v>455.16610300000002</v>
      </c>
      <c r="T190" s="27">
        <v>168</v>
      </c>
      <c r="U190" s="29">
        <v>150</v>
      </c>
      <c r="V190" s="27">
        <v>137</v>
      </c>
      <c r="W190" s="27">
        <v>133</v>
      </c>
      <c r="X190" s="27"/>
      <c r="Y190" s="27"/>
      <c r="AA190" s="35">
        <v>0</v>
      </c>
      <c r="AB190" s="35">
        <v>0</v>
      </c>
      <c r="AC190" s="35">
        <v>0</v>
      </c>
      <c r="AD190" s="35">
        <v>0</v>
      </c>
      <c r="AE190" s="36">
        <v>4</v>
      </c>
      <c r="AF190" s="37">
        <v>455.16610300000002</v>
      </c>
      <c r="AG190" s="38">
        <v>168</v>
      </c>
      <c r="AH190" s="32">
        <v>486</v>
      </c>
      <c r="AI190" s="38"/>
      <c r="AJ190" s="38"/>
      <c r="AK190" s="38"/>
      <c r="AL190" s="48"/>
      <c r="AN190" s="1"/>
    </row>
    <row r="191" spans="1:40" s="26" customFormat="1" ht="15" x14ac:dyDescent="0.25">
      <c r="A191" s="57">
        <v>27</v>
      </c>
      <c r="B191" s="57">
        <v>27</v>
      </c>
      <c r="C191" s="57" t="s">
        <v>144</v>
      </c>
      <c r="D191" s="29" t="s">
        <v>59</v>
      </c>
      <c r="E191" s="29">
        <v>204</v>
      </c>
      <c r="F191" s="27"/>
      <c r="G191" s="27"/>
      <c r="H191" s="27">
        <v>247</v>
      </c>
      <c r="I191" s="27"/>
      <c r="J191" s="27"/>
      <c r="K191" s="32">
        <f>IFERROR(LARGE(E191:J191,1),0)+IF($D$5&gt;=2,IFERROR(LARGE(E191:J191,2),0),0)+IF($D$5&gt;=3,IFERROR(LARGE(E191:J191,3),0),0)+IF($D$5&gt;=4,IFERROR(LARGE(E191:J191,4),0),0)+IF($D$5&gt;=5,IFERROR(LARGE(E191:J191,5),0),0)+IF($D$5&gt;=6,IFERROR(LARGE(E191:J191,6),0),0)</f>
        <v>451</v>
      </c>
      <c r="L191" s="32" t="s">
        <v>928</v>
      </c>
      <c r="M191" s="32"/>
      <c r="N191" s="32">
        <f>K191-(ROW(K191)-ROW(K$6))/10000</f>
        <v>450.98149999999998</v>
      </c>
      <c r="O191" s="32">
        <f>COUNT(E191:J191)</f>
        <v>2</v>
      </c>
      <c r="P191" s="32">
        <f ca="1">IF(AND(O191=1,OFFSET(D191,0,P$3)&gt;0),"Y",0)</f>
        <v>0</v>
      </c>
      <c r="Q191" s="33" t="s">
        <v>60</v>
      </c>
      <c r="R191" s="34">
        <f>1-(Q191=Q190)</f>
        <v>0</v>
      </c>
      <c r="S191" s="34">
        <f>N191+T191/1000+U191/10000+V191/100000+W191/1000000+X191/10000000+Y191/100000000</f>
        <v>451.24889999999999</v>
      </c>
      <c r="T191" s="27">
        <v>247</v>
      </c>
      <c r="U191" s="29">
        <v>204</v>
      </c>
      <c r="V191" s="27"/>
      <c r="W191" s="27"/>
      <c r="X191" s="27"/>
      <c r="Y191" s="27"/>
      <c r="AA191" s="35">
        <v>0</v>
      </c>
      <c r="AB191" s="35">
        <v>0</v>
      </c>
      <c r="AC191" s="35">
        <v>0</v>
      </c>
      <c r="AD191" s="35">
        <v>0</v>
      </c>
      <c r="AE191" s="36">
        <v>2</v>
      </c>
      <c r="AF191" s="37">
        <v>451.24889999999999</v>
      </c>
      <c r="AG191" s="38">
        <v>247</v>
      </c>
      <c r="AH191" s="32">
        <v>698</v>
      </c>
      <c r="AI191" s="38"/>
      <c r="AJ191" s="38"/>
      <c r="AK191" s="38"/>
      <c r="AL191" s="48"/>
      <c r="AN191" s="1"/>
    </row>
    <row r="192" spans="1:40" s="26" customFormat="1" ht="15" x14ac:dyDescent="0.25">
      <c r="A192" s="57">
        <v>28</v>
      </c>
      <c r="B192" s="57" t="s">
        <v>56</v>
      </c>
      <c r="C192" s="57" t="s">
        <v>358</v>
      </c>
      <c r="D192" s="29" t="s">
        <v>360</v>
      </c>
      <c r="E192" s="29">
        <v>124</v>
      </c>
      <c r="F192" s="27">
        <v>129</v>
      </c>
      <c r="G192" s="27">
        <v>104</v>
      </c>
      <c r="H192" s="27">
        <v>151</v>
      </c>
      <c r="I192" s="27"/>
      <c r="J192" s="27"/>
      <c r="K192" s="32">
        <f>IFERROR(LARGE(E192:J192,1),0)+IF($D$5&gt;=2,IFERROR(LARGE(E192:J192,2),0),0)+IF($D$5&gt;=3,IFERROR(LARGE(E192:J192,3),0),0)+IF($D$5&gt;=4,IFERROR(LARGE(E192:J192,4),0),0)+IF($D$5&gt;=5,IFERROR(LARGE(E192:J192,5),0),0)+IF($D$5&gt;=6,IFERROR(LARGE(E192:J192,6),0),0)</f>
        <v>404</v>
      </c>
      <c r="L192" s="32" t="s">
        <v>927</v>
      </c>
      <c r="M192" s="32"/>
      <c r="N192" s="32">
        <f>K192-(ROW(K192)-ROW(K$6))/10000</f>
        <v>403.98140000000001</v>
      </c>
      <c r="O192" s="32">
        <f>COUNT(E192:J192)</f>
        <v>4</v>
      </c>
      <c r="P192" s="32">
        <f ca="1">IF(AND(O192=1,OFFSET(D192,0,P$3)&gt;0),"Y",0)</f>
        <v>0</v>
      </c>
      <c r="Q192" s="33" t="s">
        <v>60</v>
      </c>
      <c r="R192" s="34">
        <f>1-(Q192=Q191)</f>
        <v>0</v>
      </c>
      <c r="S192" s="34">
        <f>N192+T192/1000+U192/10000+V192/100000+W192/1000000+X192/10000000+Y192/100000000</f>
        <v>404.14664400000004</v>
      </c>
      <c r="T192" s="27">
        <v>151</v>
      </c>
      <c r="U192" s="27">
        <v>129</v>
      </c>
      <c r="V192" s="29">
        <v>124</v>
      </c>
      <c r="W192" s="27">
        <v>104</v>
      </c>
      <c r="X192" s="27"/>
      <c r="Y192" s="27"/>
      <c r="AA192" s="35">
        <v>0</v>
      </c>
      <c r="AB192" s="35">
        <v>0</v>
      </c>
      <c r="AC192" s="35">
        <v>0</v>
      </c>
      <c r="AD192" s="35">
        <v>0</v>
      </c>
      <c r="AE192" s="36">
        <v>4</v>
      </c>
      <c r="AF192" s="37">
        <v>404.14664400000004</v>
      </c>
      <c r="AG192" s="38">
        <v>151</v>
      </c>
      <c r="AH192" s="32">
        <v>0</v>
      </c>
      <c r="AI192" s="38"/>
      <c r="AJ192" s="38"/>
      <c r="AK192" s="38"/>
      <c r="AL192" s="48"/>
      <c r="AN192" s="1"/>
    </row>
    <row r="193" spans="1:40" s="26" customFormat="1" ht="15" x14ac:dyDescent="0.25">
      <c r="A193" s="57">
        <v>29</v>
      </c>
      <c r="B193" s="57">
        <v>28</v>
      </c>
      <c r="C193" s="57" t="s">
        <v>334</v>
      </c>
      <c r="D193" s="29" t="s">
        <v>124</v>
      </c>
      <c r="E193" s="29"/>
      <c r="F193" s="27">
        <v>135</v>
      </c>
      <c r="G193" s="27">
        <v>109</v>
      </c>
      <c r="H193" s="27">
        <v>159</v>
      </c>
      <c r="I193" s="27"/>
      <c r="J193" s="27"/>
      <c r="K193" s="32">
        <f>IFERROR(LARGE(E193:J193,1),0)+IF($D$5&gt;=2,IFERROR(LARGE(E193:J193,2),0),0)+IF($D$5&gt;=3,IFERROR(LARGE(E193:J193,3),0),0)+IF($D$5&gt;=4,IFERROR(LARGE(E193:J193,4),0),0)+IF($D$5&gt;=5,IFERROR(LARGE(E193:J193,5),0),0)+IF($D$5&gt;=6,IFERROR(LARGE(E193:J193,6),0),0)</f>
        <v>403</v>
      </c>
      <c r="L193" s="32" t="s">
        <v>928</v>
      </c>
      <c r="M193" s="32"/>
      <c r="N193" s="32">
        <f>K193-(ROW(K193)-ROW(K$6))/10000</f>
        <v>402.98129999999998</v>
      </c>
      <c r="O193" s="32">
        <f>COUNT(E193:J193)</f>
        <v>3</v>
      </c>
      <c r="P193" s="32">
        <f ca="1">IF(AND(O193=1,OFFSET(D193,0,P$3)&gt;0),"Y",0)</f>
        <v>0</v>
      </c>
      <c r="Q193" s="33" t="s">
        <v>60</v>
      </c>
      <c r="R193" s="34">
        <f>1-(Q193=Q192)</f>
        <v>0</v>
      </c>
      <c r="S193" s="34">
        <f>N193+T193/1000+U193/10000+V193/100000+W193/1000000+X193/10000000+Y193/100000000</f>
        <v>403.15488999999997</v>
      </c>
      <c r="T193" s="27">
        <v>159</v>
      </c>
      <c r="U193" s="27">
        <v>135</v>
      </c>
      <c r="V193" s="27">
        <v>109</v>
      </c>
      <c r="W193" s="29"/>
      <c r="X193" s="27"/>
      <c r="Y193" s="27"/>
      <c r="AA193" s="35">
        <v>0</v>
      </c>
      <c r="AB193" s="35">
        <v>0</v>
      </c>
      <c r="AC193" s="35">
        <v>0</v>
      </c>
      <c r="AD193" s="35">
        <v>0</v>
      </c>
      <c r="AE193" s="36">
        <v>3</v>
      </c>
      <c r="AF193" s="37">
        <v>403.15488999999997</v>
      </c>
      <c r="AG193" s="38">
        <v>159</v>
      </c>
      <c r="AH193" s="32">
        <v>453</v>
      </c>
      <c r="AI193" s="38"/>
      <c r="AJ193" s="38"/>
      <c r="AK193" s="38"/>
      <c r="AL193" s="48"/>
      <c r="AN193" s="1"/>
    </row>
    <row r="194" spans="1:40" s="26" customFormat="1" ht="15" x14ac:dyDescent="0.25">
      <c r="A194" s="57">
        <v>30</v>
      </c>
      <c r="B194" s="57">
        <v>29</v>
      </c>
      <c r="C194" s="57" t="s">
        <v>538</v>
      </c>
      <c r="D194" s="29" t="s">
        <v>150</v>
      </c>
      <c r="E194" s="29">
        <v>145</v>
      </c>
      <c r="F194" s="27">
        <v>145</v>
      </c>
      <c r="G194" s="27">
        <v>111</v>
      </c>
      <c r="H194" s="27"/>
      <c r="I194" s="27"/>
      <c r="J194" s="27"/>
      <c r="K194" s="32">
        <f>IFERROR(LARGE(E194:J194,1),0)+IF($D$5&gt;=2,IFERROR(LARGE(E194:J194,2),0),0)+IF($D$5&gt;=3,IFERROR(LARGE(E194:J194,3),0),0)+IF($D$5&gt;=4,IFERROR(LARGE(E194:J194,4),0),0)+IF($D$5&gt;=5,IFERROR(LARGE(E194:J194,5),0),0)+IF($D$5&gt;=6,IFERROR(LARGE(E194:J194,6),0),0)</f>
        <v>401</v>
      </c>
      <c r="L194" s="32" t="s">
        <v>928</v>
      </c>
      <c r="M194" s="32"/>
      <c r="N194" s="32">
        <f>K194-(ROW(K194)-ROW(K$6))/10000</f>
        <v>400.9812</v>
      </c>
      <c r="O194" s="32">
        <f>COUNT(E194:J194)</f>
        <v>3</v>
      </c>
      <c r="P194" s="32">
        <f ca="1">IF(AND(O194=1,OFFSET(D194,0,P$3)&gt;0),"Y",0)</f>
        <v>0</v>
      </c>
      <c r="Q194" s="33" t="s">
        <v>60</v>
      </c>
      <c r="R194" s="34">
        <f>1-(Q194=Q193)</f>
        <v>0</v>
      </c>
      <c r="S194" s="34">
        <f>N194+T194/1000+U194/10000+V194/100000+W194/1000000+X194/10000000+Y194/100000000</f>
        <v>401.14180999999996</v>
      </c>
      <c r="T194" s="29">
        <v>145</v>
      </c>
      <c r="U194" s="27">
        <v>145</v>
      </c>
      <c r="V194" s="27">
        <v>111</v>
      </c>
      <c r="W194" s="27"/>
      <c r="X194" s="27"/>
      <c r="Y194" s="27"/>
      <c r="AA194" s="35">
        <v>0</v>
      </c>
      <c r="AB194" s="35">
        <v>0</v>
      </c>
      <c r="AC194" s="35">
        <v>0</v>
      </c>
      <c r="AD194" s="35">
        <v>0</v>
      </c>
      <c r="AE194" s="36">
        <v>3</v>
      </c>
      <c r="AF194" s="37">
        <v>401.14180999999996</v>
      </c>
      <c r="AG194" s="38">
        <v>145</v>
      </c>
      <c r="AH194" s="32">
        <v>435</v>
      </c>
      <c r="AI194" s="38"/>
      <c r="AJ194" s="38"/>
      <c r="AK194" s="38"/>
      <c r="AL194" s="48"/>
      <c r="AN194" s="1"/>
    </row>
    <row r="195" spans="1:40" s="26" customFormat="1" ht="15" x14ac:dyDescent="0.25">
      <c r="A195" s="57">
        <v>31</v>
      </c>
      <c r="B195" s="57">
        <v>30</v>
      </c>
      <c r="C195" s="57" t="s">
        <v>539</v>
      </c>
      <c r="D195" s="29" t="s">
        <v>104</v>
      </c>
      <c r="E195" s="29">
        <v>202</v>
      </c>
      <c r="F195" s="27">
        <v>195</v>
      </c>
      <c r="G195" s="27"/>
      <c r="H195" s="27"/>
      <c r="I195" s="27"/>
      <c r="J195" s="27"/>
      <c r="K195" s="32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397</v>
      </c>
      <c r="L195" s="32" t="s">
        <v>928</v>
      </c>
      <c r="M195" s="32"/>
      <c r="N195" s="32">
        <f>K195-(ROW(K195)-ROW(K$6))/10000</f>
        <v>396.98110000000003</v>
      </c>
      <c r="O195" s="32">
        <f>COUNT(E195:J195)</f>
        <v>2</v>
      </c>
      <c r="P195" s="32">
        <f ca="1">IF(AND(O195=1,OFFSET(D195,0,P$3)&gt;0),"Y",0)</f>
        <v>0</v>
      </c>
      <c r="Q195" s="33" t="s">
        <v>60</v>
      </c>
      <c r="R195" s="34">
        <f>1-(Q195=Q194)</f>
        <v>0</v>
      </c>
      <c r="S195" s="34">
        <f>N195+T195/1000+U195/10000+V195/100000+W195/1000000+X195/10000000+Y195/100000000</f>
        <v>397.20260000000002</v>
      </c>
      <c r="T195" s="29">
        <v>202</v>
      </c>
      <c r="U195" s="27">
        <v>195</v>
      </c>
      <c r="V195" s="27"/>
      <c r="W195" s="27"/>
      <c r="X195" s="27"/>
      <c r="Y195" s="27"/>
      <c r="AA195" s="35">
        <v>0</v>
      </c>
      <c r="AB195" s="35">
        <v>0</v>
      </c>
      <c r="AC195" s="35">
        <v>0</v>
      </c>
      <c r="AD195" s="35">
        <v>0</v>
      </c>
      <c r="AE195" s="36">
        <v>2</v>
      </c>
      <c r="AF195" s="37">
        <v>397.20260000000002</v>
      </c>
      <c r="AG195" s="38">
        <v>202</v>
      </c>
      <c r="AH195" s="32">
        <v>599</v>
      </c>
      <c r="AI195" s="38"/>
      <c r="AJ195" s="38"/>
      <c r="AK195" s="38"/>
      <c r="AL195" s="48"/>
      <c r="AN195" s="1"/>
    </row>
    <row r="196" spans="1:40" s="26" customFormat="1" ht="15" x14ac:dyDescent="0.25">
      <c r="A196" s="57">
        <v>32</v>
      </c>
      <c r="B196" s="57">
        <v>31</v>
      </c>
      <c r="C196" s="57" t="s">
        <v>540</v>
      </c>
      <c r="D196" s="29" t="s">
        <v>40</v>
      </c>
      <c r="E196" s="29"/>
      <c r="F196" s="27">
        <v>199</v>
      </c>
      <c r="G196" s="27">
        <v>194</v>
      </c>
      <c r="H196" s="27"/>
      <c r="I196" s="27"/>
      <c r="J196" s="27"/>
      <c r="K196" s="32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393</v>
      </c>
      <c r="L196" s="32" t="s">
        <v>928</v>
      </c>
      <c r="M196" s="32"/>
      <c r="N196" s="32">
        <f>K196-(ROW(K196)-ROW(K$6))/10000</f>
        <v>392.98099999999999</v>
      </c>
      <c r="O196" s="32">
        <f>COUNT(E196:J196)</f>
        <v>2</v>
      </c>
      <c r="P196" s="32">
        <f ca="1">IF(AND(O196=1,OFFSET(D196,0,P$3)&gt;0),"Y",0)</f>
        <v>0</v>
      </c>
      <c r="Q196" s="33" t="s">
        <v>60</v>
      </c>
      <c r="R196" s="34">
        <f>1-(Q196=Q195)</f>
        <v>0</v>
      </c>
      <c r="S196" s="34">
        <f>N196+T196/1000+U196/10000+V196/100000+W196/1000000+X196/10000000+Y196/100000000</f>
        <v>393.19940000000003</v>
      </c>
      <c r="T196" s="27">
        <v>199</v>
      </c>
      <c r="U196" s="27">
        <v>194</v>
      </c>
      <c r="V196" s="29"/>
      <c r="W196" s="27"/>
      <c r="X196" s="27"/>
      <c r="Y196" s="27"/>
      <c r="AA196" s="35">
        <v>0</v>
      </c>
      <c r="AB196" s="35">
        <v>0</v>
      </c>
      <c r="AC196" s="35">
        <v>0</v>
      </c>
      <c r="AD196" s="35">
        <v>0</v>
      </c>
      <c r="AE196" s="36">
        <v>2</v>
      </c>
      <c r="AF196" s="37">
        <v>393.19940000000003</v>
      </c>
      <c r="AG196" s="38">
        <v>199</v>
      </c>
      <c r="AH196" s="32">
        <v>592</v>
      </c>
      <c r="AI196" s="38"/>
      <c r="AJ196" s="38"/>
      <c r="AK196" s="38"/>
      <c r="AL196" s="48"/>
      <c r="AN196" s="1"/>
    </row>
    <row r="197" spans="1:40" s="26" customFormat="1" ht="15" x14ac:dyDescent="0.25">
      <c r="A197" s="57">
        <v>33</v>
      </c>
      <c r="B197" s="57">
        <v>32</v>
      </c>
      <c r="C197" s="57" t="s">
        <v>541</v>
      </c>
      <c r="D197" s="29" t="s">
        <v>43</v>
      </c>
      <c r="E197" s="29">
        <v>132</v>
      </c>
      <c r="F197" s="27">
        <v>136</v>
      </c>
      <c r="G197" s="27">
        <v>121</v>
      </c>
      <c r="H197" s="27"/>
      <c r="I197" s="27"/>
      <c r="J197" s="27"/>
      <c r="K197" s="32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389</v>
      </c>
      <c r="L197" s="32" t="s">
        <v>928</v>
      </c>
      <c r="M197" s="32"/>
      <c r="N197" s="32">
        <f>K197-(ROW(K197)-ROW(K$6))/10000</f>
        <v>388.98090000000002</v>
      </c>
      <c r="O197" s="32">
        <f>COUNT(E197:J197)</f>
        <v>3</v>
      </c>
      <c r="P197" s="32">
        <f ca="1">IF(AND(O197=1,OFFSET(D197,0,P$3)&gt;0),"Y",0)</f>
        <v>0</v>
      </c>
      <c r="Q197" s="33" t="s">
        <v>60</v>
      </c>
      <c r="R197" s="34">
        <f>1-(Q197=Q196)</f>
        <v>0</v>
      </c>
      <c r="S197" s="34">
        <f>N197+T197/1000+U197/10000+V197/100000+W197/1000000+X197/10000000+Y197/100000000</f>
        <v>389.13131000000004</v>
      </c>
      <c r="T197" s="27">
        <v>136</v>
      </c>
      <c r="U197" s="29">
        <v>132</v>
      </c>
      <c r="V197" s="27">
        <v>121</v>
      </c>
      <c r="W197" s="27"/>
      <c r="X197" s="27"/>
      <c r="Y197" s="27"/>
      <c r="AA197" s="35">
        <v>0</v>
      </c>
      <c r="AB197" s="35">
        <v>0</v>
      </c>
      <c r="AC197" s="35">
        <v>0</v>
      </c>
      <c r="AD197" s="35">
        <v>0</v>
      </c>
      <c r="AE197" s="36">
        <v>3</v>
      </c>
      <c r="AF197" s="37">
        <v>389.13131000000004</v>
      </c>
      <c r="AG197" s="38">
        <v>136</v>
      </c>
      <c r="AH197" s="32">
        <v>404</v>
      </c>
      <c r="AI197" s="38"/>
      <c r="AJ197" s="38"/>
      <c r="AK197" s="38"/>
      <c r="AL197" s="48"/>
      <c r="AN197" s="1"/>
    </row>
    <row r="198" spans="1:40" s="26" customFormat="1" ht="15" x14ac:dyDescent="0.25">
      <c r="A198" s="57">
        <v>34</v>
      </c>
      <c r="B198" s="57">
        <v>33</v>
      </c>
      <c r="C198" s="57" t="s">
        <v>399</v>
      </c>
      <c r="D198" s="29" t="s">
        <v>52</v>
      </c>
      <c r="E198" s="29">
        <v>109</v>
      </c>
      <c r="F198" s="27">
        <v>120</v>
      </c>
      <c r="G198" s="27">
        <v>91</v>
      </c>
      <c r="H198" s="27">
        <v>139</v>
      </c>
      <c r="I198" s="27"/>
      <c r="J198" s="27"/>
      <c r="K198" s="32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368</v>
      </c>
      <c r="L198" s="32" t="s">
        <v>928</v>
      </c>
      <c r="M198" s="32"/>
      <c r="N198" s="32">
        <f>K198-(ROW(K198)-ROW(K$6))/10000</f>
        <v>367.98079999999999</v>
      </c>
      <c r="O198" s="32">
        <f>COUNT(E198:J198)</f>
        <v>4</v>
      </c>
      <c r="P198" s="32">
        <f ca="1">IF(AND(O198=1,OFFSET(D198,0,P$3)&gt;0),"Y",0)</f>
        <v>0</v>
      </c>
      <c r="Q198" s="33" t="s">
        <v>60</v>
      </c>
      <c r="R198" s="34">
        <f>1-(Q198=Q197)</f>
        <v>0</v>
      </c>
      <c r="S198" s="34">
        <f>N198+T198/1000+U198/10000+V198/100000+W198/1000000+X198/10000000+Y198/100000000</f>
        <v>368.13298099999997</v>
      </c>
      <c r="T198" s="27">
        <v>139</v>
      </c>
      <c r="U198" s="27">
        <v>120</v>
      </c>
      <c r="V198" s="29">
        <v>109</v>
      </c>
      <c r="W198" s="27">
        <v>91</v>
      </c>
      <c r="X198" s="27"/>
      <c r="Y198" s="27"/>
      <c r="AA198" s="35">
        <v>0</v>
      </c>
      <c r="AB198" s="35">
        <v>0</v>
      </c>
      <c r="AC198" s="35">
        <v>0</v>
      </c>
      <c r="AD198" s="35">
        <v>0</v>
      </c>
      <c r="AE198" s="36">
        <v>4</v>
      </c>
      <c r="AF198" s="37">
        <v>368.13298099999997</v>
      </c>
      <c r="AG198" s="38">
        <v>139</v>
      </c>
      <c r="AH198" s="32">
        <v>398</v>
      </c>
      <c r="AI198" s="38"/>
      <c r="AJ198" s="38"/>
      <c r="AK198" s="38"/>
      <c r="AL198" s="48"/>
      <c r="AN198" s="1"/>
    </row>
    <row r="199" spans="1:40" s="26" customFormat="1" ht="15" x14ac:dyDescent="0.25">
      <c r="A199" s="57">
        <v>35</v>
      </c>
      <c r="B199" s="57">
        <v>34</v>
      </c>
      <c r="C199" s="57" t="s">
        <v>542</v>
      </c>
      <c r="D199" s="29" t="s">
        <v>59</v>
      </c>
      <c r="E199" s="29">
        <v>169</v>
      </c>
      <c r="F199" s="27"/>
      <c r="G199" s="27">
        <v>198</v>
      </c>
      <c r="H199" s="27"/>
      <c r="I199" s="27"/>
      <c r="J199" s="27"/>
      <c r="K199" s="32">
        <f>IFERROR(LARGE(E199:J199,1),0)+IF($D$5&gt;=2,IFERROR(LARGE(E199:J199,2),0),0)+IF($D$5&gt;=3,IFERROR(LARGE(E199:J199,3),0),0)+IF($D$5&gt;=4,IFERROR(LARGE(E199:J199,4),0),0)+IF($D$5&gt;=5,IFERROR(LARGE(E199:J199,5),0),0)+IF($D$5&gt;=6,IFERROR(LARGE(E199:J199,6),0),0)</f>
        <v>367</v>
      </c>
      <c r="L199" s="32" t="s">
        <v>928</v>
      </c>
      <c r="M199" s="32"/>
      <c r="N199" s="32">
        <f>K199-(ROW(K199)-ROW(K$6))/10000</f>
        <v>366.98070000000001</v>
      </c>
      <c r="O199" s="32">
        <f>COUNT(E199:J199)</f>
        <v>2</v>
      </c>
      <c r="P199" s="32">
        <f ca="1">IF(AND(O199=1,OFFSET(D199,0,P$3)&gt;0),"Y",0)</f>
        <v>0</v>
      </c>
      <c r="Q199" s="33" t="s">
        <v>60</v>
      </c>
      <c r="R199" s="34">
        <f>1-(Q199=Q198)</f>
        <v>0</v>
      </c>
      <c r="S199" s="34">
        <f>N199+T199/1000+U199/10000+V199/100000+W199/1000000+X199/10000000+Y199/100000000</f>
        <v>367.19560000000001</v>
      </c>
      <c r="T199" s="27">
        <v>198</v>
      </c>
      <c r="U199" s="29">
        <v>169</v>
      </c>
      <c r="V199" s="27"/>
      <c r="W199" s="27"/>
      <c r="X199" s="27"/>
      <c r="Y199" s="27"/>
      <c r="AA199" s="35">
        <v>0</v>
      </c>
      <c r="AB199" s="35">
        <v>0</v>
      </c>
      <c r="AC199" s="35">
        <v>0</v>
      </c>
      <c r="AD199" s="35">
        <v>0</v>
      </c>
      <c r="AE199" s="36">
        <v>2</v>
      </c>
      <c r="AF199" s="37">
        <v>367.19560000000001</v>
      </c>
      <c r="AG199" s="38">
        <v>198</v>
      </c>
      <c r="AH199" s="32">
        <v>565</v>
      </c>
      <c r="AI199" s="38"/>
      <c r="AJ199" s="38"/>
      <c r="AK199" s="38"/>
      <c r="AL199" s="48"/>
      <c r="AN199" s="1"/>
    </row>
    <row r="200" spans="1:40" s="26" customFormat="1" ht="15" x14ac:dyDescent="0.25">
      <c r="A200" s="57">
        <v>36</v>
      </c>
      <c r="B200" s="57">
        <v>35</v>
      </c>
      <c r="C200" s="57" t="s">
        <v>258</v>
      </c>
      <c r="D200" s="29" t="s">
        <v>174</v>
      </c>
      <c r="E200" s="29">
        <v>161</v>
      </c>
      <c r="F200" s="27"/>
      <c r="G200" s="27"/>
      <c r="H200" s="27">
        <v>191</v>
      </c>
      <c r="I200" s="27"/>
      <c r="J200" s="27"/>
      <c r="K200" s="32">
        <f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352</v>
      </c>
      <c r="L200" s="32" t="s">
        <v>928</v>
      </c>
      <c r="M200" s="32"/>
      <c r="N200" s="32">
        <f>K200-(ROW(K200)-ROW(K$6))/10000</f>
        <v>351.98059999999998</v>
      </c>
      <c r="O200" s="32">
        <f>COUNT(E200:J200)</f>
        <v>2</v>
      </c>
      <c r="P200" s="32">
        <f ca="1">IF(AND(O200=1,OFFSET(D200,0,P$3)&gt;0),"Y",0)</f>
        <v>0</v>
      </c>
      <c r="Q200" s="33" t="s">
        <v>60</v>
      </c>
      <c r="R200" s="34">
        <f>1-(Q200=Q199)</f>
        <v>0</v>
      </c>
      <c r="S200" s="34">
        <f>N200+T200/1000+U200/10000+V200/100000+W200/1000000+X200/10000000+Y200/100000000</f>
        <v>352.18769999999995</v>
      </c>
      <c r="T200" s="27">
        <v>191</v>
      </c>
      <c r="U200" s="29">
        <v>161</v>
      </c>
      <c r="V200" s="27"/>
      <c r="W200" s="27"/>
      <c r="X200" s="27"/>
      <c r="Y200" s="27"/>
      <c r="AA200" s="35">
        <v>0</v>
      </c>
      <c r="AB200" s="35">
        <v>0</v>
      </c>
      <c r="AC200" s="35">
        <v>0</v>
      </c>
      <c r="AD200" s="35">
        <v>0</v>
      </c>
      <c r="AE200" s="36">
        <v>2</v>
      </c>
      <c r="AF200" s="37">
        <v>352.18769999999995</v>
      </c>
      <c r="AG200" s="38">
        <v>191</v>
      </c>
      <c r="AH200" s="32">
        <v>543</v>
      </c>
      <c r="AI200" s="38"/>
      <c r="AJ200" s="38"/>
      <c r="AK200" s="38"/>
      <c r="AL200" s="48"/>
      <c r="AN200" s="1"/>
    </row>
    <row r="201" spans="1:40" s="26" customFormat="1" ht="15" x14ac:dyDescent="0.25">
      <c r="A201" s="57">
        <v>37</v>
      </c>
      <c r="B201" s="57">
        <v>36</v>
      </c>
      <c r="C201" s="57" t="s">
        <v>543</v>
      </c>
      <c r="D201" s="29" t="s">
        <v>174</v>
      </c>
      <c r="E201" s="29">
        <v>176</v>
      </c>
      <c r="F201" s="27">
        <v>173</v>
      </c>
      <c r="G201" s="27"/>
      <c r="H201" s="27"/>
      <c r="I201" s="27"/>
      <c r="J201" s="27"/>
      <c r="K201" s="32">
        <f>IFERROR(LARGE(E201:J201,1),0)+IF($D$5&gt;=2,IFERROR(LARGE(E201:J201,2),0),0)+IF($D$5&gt;=3,IFERROR(LARGE(E201:J201,3),0),0)+IF($D$5&gt;=4,IFERROR(LARGE(E201:J201,4),0),0)+IF($D$5&gt;=5,IFERROR(LARGE(E201:J201,5),0),0)+IF($D$5&gt;=6,IFERROR(LARGE(E201:J201,6),0),0)</f>
        <v>349</v>
      </c>
      <c r="L201" s="32" t="s">
        <v>928</v>
      </c>
      <c r="M201" s="32"/>
      <c r="N201" s="32">
        <f>K201-(ROW(K201)-ROW(K$6))/10000</f>
        <v>348.98050000000001</v>
      </c>
      <c r="O201" s="32">
        <f>COUNT(E201:J201)</f>
        <v>2</v>
      </c>
      <c r="P201" s="32">
        <f ca="1">IF(AND(O201=1,OFFSET(D201,0,P$3)&gt;0),"Y",0)</f>
        <v>0</v>
      </c>
      <c r="Q201" s="33" t="s">
        <v>60</v>
      </c>
      <c r="R201" s="34">
        <f>1-(Q201=Q200)</f>
        <v>0</v>
      </c>
      <c r="S201" s="34">
        <f>N201+T201/1000+U201/10000+V201/100000+W201/1000000+X201/10000000+Y201/100000000</f>
        <v>349.17379999999997</v>
      </c>
      <c r="T201" s="29">
        <v>176</v>
      </c>
      <c r="U201" s="27">
        <v>173</v>
      </c>
      <c r="V201" s="27"/>
      <c r="W201" s="27"/>
      <c r="X201" s="27"/>
      <c r="Y201" s="27"/>
      <c r="AA201" s="35">
        <v>0</v>
      </c>
      <c r="AB201" s="35">
        <v>0</v>
      </c>
      <c r="AC201" s="35">
        <v>0</v>
      </c>
      <c r="AD201" s="35">
        <v>0</v>
      </c>
      <c r="AE201" s="36">
        <v>2</v>
      </c>
      <c r="AF201" s="37">
        <v>349.17379999999997</v>
      </c>
      <c r="AG201" s="38">
        <v>176</v>
      </c>
      <c r="AH201" s="32">
        <v>525</v>
      </c>
      <c r="AI201" s="38"/>
      <c r="AJ201" s="38"/>
      <c r="AK201" s="38"/>
      <c r="AL201" s="48"/>
      <c r="AN201" s="1"/>
    </row>
    <row r="202" spans="1:40" s="26" customFormat="1" ht="15" x14ac:dyDescent="0.25">
      <c r="A202" s="57">
        <v>38</v>
      </c>
      <c r="B202" s="57">
        <v>37</v>
      </c>
      <c r="C202" s="57" t="s">
        <v>544</v>
      </c>
      <c r="D202" s="29" t="s">
        <v>174</v>
      </c>
      <c r="E202" s="29"/>
      <c r="F202" s="27">
        <v>185</v>
      </c>
      <c r="G202" s="27">
        <v>163</v>
      </c>
      <c r="H202" s="27"/>
      <c r="I202" s="27"/>
      <c r="J202" s="27"/>
      <c r="K202" s="32">
        <f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348</v>
      </c>
      <c r="L202" s="32" t="s">
        <v>928</v>
      </c>
      <c r="M202" s="32"/>
      <c r="N202" s="32">
        <f>K202-(ROW(K202)-ROW(K$6))/10000</f>
        <v>347.98039999999997</v>
      </c>
      <c r="O202" s="32">
        <f>COUNT(E202:J202)</f>
        <v>2</v>
      </c>
      <c r="P202" s="32">
        <f ca="1">IF(AND(O202=1,OFFSET(D202,0,P$3)&gt;0),"Y",0)</f>
        <v>0</v>
      </c>
      <c r="Q202" s="33" t="s">
        <v>60</v>
      </c>
      <c r="R202" s="34">
        <f>1-(Q202=Q201)</f>
        <v>0</v>
      </c>
      <c r="S202" s="34">
        <f>N202+T202/1000+U202/10000+V202/100000+W202/1000000+X202/10000000+Y202/100000000</f>
        <v>348.18169999999998</v>
      </c>
      <c r="T202" s="27">
        <v>185</v>
      </c>
      <c r="U202" s="27">
        <v>163</v>
      </c>
      <c r="V202" s="29"/>
      <c r="W202" s="27"/>
      <c r="X202" s="27"/>
      <c r="Y202" s="27"/>
      <c r="AA202" s="35">
        <v>0</v>
      </c>
      <c r="AB202" s="35">
        <v>0</v>
      </c>
      <c r="AC202" s="35">
        <v>0</v>
      </c>
      <c r="AD202" s="35">
        <v>0</v>
      </c>
      <c r="AE202" s="36">
        <v>2</v>
      </c>
      <c r="AF202" s="37">
        <v>348.18169999999998</v>
      </c>
      <c r="AG202" s="38">
        <v>185</v>
      </c>
      <c r="AH202" s="32">
        <v>533</v>
      </c>
      <c r="AI202" s="38"/>
      <c r="AJ202" s="38"/>
      <c r="AK202" s="38"/>
      <c r="AL202" s="48"/>
      <c r="AN202" s="1"/>
    </row>
    <row r="203" spans="1:40" s="26" customFormat="1" ht="15" x14ac:dyDescent="0.25">
      <c r="A203" s="57">
        <v>39</v>
      </c>
      <c r="B203" s="57">
        <v>38</v>
      </c>
      <c r="C203" s="57" t="s">
        <v>269</v>
      </c>
      <c r="D203" s="29" t="s">
        <v>52</v>
      </c>
      <c r="E203" s="29"/>
      <c r="F203" s="27"/>
      <c r="G203" s="27">
        <v>147</v>
      </c>
      <c r="H203" s="27">
        <v>184</v>
      </c>
      <c r="I203" s="27"/>
      <c r="J203" s="27"/>
      <c r="K203" s="32">
        <f>IFERROR(LARGE(E203:J203,1),0)+IF($D$5&gt;=2,IFERROR(LARGE(E203:J203,2),0),0)+IF($D$5&gt;=3,IFERROR(LARGE(E203:J203,3),0),0)+IF($D$5&gt;=4,IFERROR(LARGE(E203:J203,4),0),0)+IF($D$5&gt;=5,IFERROR(LARGE(E203:J203,5),0),0)+IF($D$5&gt;=6,IFERROR(LARGE(E203:J203,6),0),0)</f>
        <v>331</v>
      </c>
      <c r="L203" s="32" t="s">
        <v>928</v>
      </c>
      <c r="M203" s="32"/>
      <c r="N203" s="32">
        <f>K203-(ROW(K203)-ROW(K$6))/10000</f>
        <v>330.9803</v>
      </c>
      <c r="O203" s="32">
        <f>COUNT(E203:J203)</f>
        <v>2</v>
      </c>
      <c r="P203" s="32">
        <f ca="1">IF(AND(O203=1,OFFSET(D203,0,P$3)&gt;0),"Y",0)</f>
        <v>0</v>
      </c>
      <c r="Q203" s="33" t="s">
        <v>60</v>
      </c>
      <c r="R203" s="34">
        <f>1-(Q203=Q202)</f>
        <v>0</v>
      </c>
      <c r="S203" s="34">
        <f>N203+T203/1000+U203/10000+V203/100000+W203/1000000+X203/10000000+Y203/100000000</f>
        <v>331.17900000000003</v>
      </c>
      <c r="T203" s="27">
        <v>184</v>
      </c>
      <c r="U203" s="27">
        <v>147</v>
      </c>
      <c r="V203" s="29"/>
      <c r="W203" s="27"/>
      <c r="X203" s="27"/>
      <c r="Y203" s="27"/>
      <c r="AA203" s="35">
        <v>0</v>
      </c>
      <c r="AB203" s="35">
        <v>0</v>
      </c>
      <c r="AC203" s="35">
        <v>0</v>
      </c>
      <c r="AD203" s="35">
        <v>0</v>
      </c>
      <c r="AE203" s="36">
        <v>2</v>
      </c>
      <c r="AF203" s="37">
        <v>331.17900000000003</v>
      </c>
      <c r="AG203" s="38">
        <v>184</v>
      </c>
      <c r="AH203" s="32">
        <v>515</v>
      </c>
      <c r="AI203" s="38"/>
      <c r="AJ203" s="38"/>
      <c r="AK203" s="38"/>
      <c r="AL203" s="48"/>
      <c r="AN203" s="1"/>
    </row>
    <row r="204" spans="1:40" s="26" customFormat="1" ht="15" x14ac:dyDescent="0.25">
      <c r="A204" s="57">
        <v>40</v>
      </c>
      <c r="B204" s="57">
        <v>39</v>
      </c>
      <c r="C204" s="57" t="s">
        <v>545</v>
      </c>
      <c r="D204" s="29" t="s">
        <v>24</v>
      </c>
      <c r="E204" s="29"/>
      <c r="F204" s="27">
        <v>168</v>
      </c>
      <c r="G204" s="27">
        <v>159</v>
      </c>
      <c r="H204" s="27"/>
      <c r="I204" s="27"/>
      <c r="J204" s="27"/>
      <c r="K204" s="32">
        <f>IFERROR(LARGE(E204:J204,1),0)+IF($D$5&gt;=2,IFERROR(LARGE(E204:J204,2),0),0)+IF($D$5&gt;=3,IFERROR(LARGE(E204:J204,3),0),0)+IF($D$5&gt;=4,IFERROR(LARGE(E204:J204,4),0),0)+IF($D$5&gt;=5,IFERROR(LARGE(E204:J204,5),0),0)+IF($D$5&gt;=6,IFERROR(LARGE(E204:J204,6),0),0)</f>
        <v>327</v>
      </c>
      <c r="L204" s="32" t="s">
        <v>928</v>
      </c>
      <c r="M204" s="32"/>
      <c r="N204" s="32">
        <f>K204-(ROW(K204)-ROW(K$6))/10000</f>
        <v>326.98020000000002</v>
      </c>
      <c r="O204" s="32">
        <f>COUNT(E204:J204)</f>
        <v>2</v>
      </c>
      <c r="P204" s="32">
        <f ca="1">IF(AND(O204=1,OFFSET(D204,0,P$3)&gt;0),"Y",0)</f>
        <v>0</v>
      </c>
      <c r="Q204" s="33" t="s">
        <v>60</v>
      </c>
      <c r="R204" s="34">
        <f>1-(Q204=Q203)</f>
        <v>0</v>
      </c>
      <c r="S204" s="34">
        <f>N204+T204/1000+U204/10000+V204/100000+W204/1000000+X204/10000000+Y204/100000000</f>
        <v>327.16410000000002</v>
      </c>
      <c r="T204" s="27">
        <v>168</v>
      </c>
      <c r="U204" s="27">
        <v>159</v>
      </c>
      <c r="V204" s="29"/>
      <c r="W204" s="27"/>
      <c r="X204" s="27"/>
      <c r="Y204" s="27"/>
      <c r="AA204" s="35">
        <v>0</v>
      </c>
      <c r="AB204" s="35">
        <v>0</v>
      </c>
      <c r="AC204" s="35">
        <v>0</v>
      </c>
      <c r="AD204" s="35">
        <v>0</v>
      </c>
      <c r="AE204" s="36">
        <v>2</v>
      </c>
      <c r="AF204" s="37">
        <v>327.16410000000002</v>
      </c>
      <c r="AG204" s="38">
        <v>168</v>
      </c>
      <c r="AH204" s="32">
        <v>495</v>
      </c>
      <c r="AI204" s="38"/>
      <c r="AJ204" s="38"/>
      <c r="AK204" s="38"/>
      <c r="AL204" s="48"/>
      <c r="AN204" s="1"/>
    </row>
    <row r="205" spans="1:40" s="26" customFormat="1" ht="15" x14ac:dyDescent="0.25">
      <c r="A205" s="57">
        <v>41</v>
      </c>
      <c r="B205" s="57">
        <v>40</v>
      </c>
      <c r="C205" s="57" t="s">
        <v>546</v>
      </c>
      <c r="D205" s="29" t="s">
        <v>174</v>
      </c>
      <c r="E205" s="29">
        <v>146</v>
      </c>
      <c r="F205" s="27"/>
      <c r="G205" s="27">
        <v>128</v>
      </c>
      <c r="H205" s="27"/>
      <c r="I205" s="27"/>
      <c r="J205" s="27"/>
      <c r="K205" s="32">
        <f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274</v>
      </c>
      <c r="L205" s="32" t="s">
        <v>928</v>
      </c>
      <c r="M205" s="32"/>
      <c r="N205" s="32">
        <f>K205-(ROW(K205)-ROW(K$6))/10000</f>
        <v>273.98009999999999</v>
      </c>
      <c r="O205" s="32">
        <f>COUNT(E205:J205)</f>
        <v>2</v>
      </c>
      <c r="P205" s="32">
        <f ca="1">IF(AND(O205=1,OFFSET(D205,0,P$3)&gt;0),"Y",0)</f>
        <v>0</v>
      </c>
      <c r="Q205" s="33" t="s">
        <v>60</v>
      </c>
      <c r="R205" s="34">
        <f>1-(Q205=Q204)</f>
        <v>0</v>
      </c>
      <c r="S205" s="34">
        <f>N205+T205/1000+U205/10000+V205/100000+W205/1000000+X205/10000000+Y205/100000000</f>
        <v>274.13890000000004</v>
      </c>
      <c r="T205" s="29">
        <v>146</v>
      </c>
      <c r="U205" s="27">
        <v>128</v>
      </c>
      <c r="V205" s="27"/>
      <c r="W205" s="27"/>
      <c r="X205" s="27"/>
      <c r="Y205" s="27"/>
      <c r="AA205" s="35">
        <v>0</v>
      </c>
      <c r="AB205" s="35">
        <v>0</v>
      </c>
      <c r="AC205" s="35">
        <v>0</v>
      </c>
      <c r="AD205" s="35">
        <v>0</v>
      </c>
      <c r="AE205" s="36">
        <v>2</v>
      </c>
      <c r="AF205" s="37">
        <v>274.13890000000004</v>
      </c>
      <c r="AG205" s="38">
        <v>146</v>
      </c>
      <c r="AH205" s="32">
        <v>420</v>
      </c>
      <c r="AI205" s="38"/>
      <c r="AJ205" s="38"/>
      <c r="AK205" s="38"/>
      <c r="AL205" s="48"/>
      <c r="AN205" s="1"/>
    </row>
    <row r="206" spans="1:40" s="26" customFormat="1" ht="15" x14ac:dyDescent="0.25">
      <c r="A206" s="57">
        <v>42</v>
      </c>
      <c r="B206" s="57">
        <v>41</v>
      </c>
      <c r="C206" s="57" t="s">
        <v>89</v>
      </c>
      <c r="D206" s="29" t="s">
        <v>34</v>
      </c>
      <c r="E206" s="29"/>
      <c r="F206" s="27"/>
      <c r="G206" s="27"/>
      <c r="H206" s="27">
        <v>270</v>
      </c>
      <c r="I206" s="27"/>
      <c r="J206" s="27"/>
      <c r="K206" s="32">
        <f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270</v>
      </c>
      <c r="L206" s="32" t="s">
        <v>928</v>
      </c>
      <c r="M206" s="32"/>
      <c r="N206" s="32">
        <f>K206-(ROW(K206)-ROW(K$6))/10000</f>
        <v>269.98</v>
      </c>
      <c r="O206" s="32">
        <f>COUNT(E206:J206)</f>
        <v>1</v>
      </c>
      <c r="P206" s="32" t="str">
        <f ca="1">IF(AND(O206=1,OFFSET(D206,0,P$3)&gt;0),"Y",0)</f>
        <v>Y</v>
      </c>
      <c r="Q206" s="33" t="s">
        <v>60</v>
      </c>
      <c r="R206" s="34">
        <f>1-(Q206=Q205)</f>
        <v>0</v>
      </c>
      <c r="S206" s="34">
        <f>N206+T206/1000+U206/10000+V206/100000+W206/1000000+X206/10000000+Y206/100000000</f>
        <v>270.25</v>
      </c>
      <c r="T206" s="27">
        <v>270</v>
      </c>
      <c r="U206" s="29"/>
      <c r="V206" s="27"/>
      <c r="W206" s="27"/>
      <c r="X206" s="27"/>
      <c r="Y206" s="27"/>
      <c r="AA206" s="35">
        <v>0</v>
      </c>
      <c r="AB206" s="35">
        <v>0</v>
      </c>
      <c r="AC206" s="35">
        <v>0</v>
      </c>
      <c r="AD206" s="35">
        <v>0</v>
      </c>
      <c r="AE206" s="36">
        <v>1</v>
      </c>
      <c r="AF206" s="37">
        <v>270.25</v>
      </c>
      <c r="AG206" s="38">
        <v>270</v>
      </c>
      <c r="AH206" s="32">
        <v>540</v>
      </c>
      <c r="AI206" s="38"/>
      <c r="AJ206" s="38"/>
      <c r="AK206" s="38"/>
      <c r="AL206" s="48"/>
      <c r="AN206" s="1"/>
    </row>
    <row r="207" spans="1:40" s="26" customFormat="1" ht="15" x14ac:dyDescent="0.25">
      <c r="A207" s="57">
        <v>43</v>
      </c>
      <c r="B207" s="57" t="s">
        <v>56</v>
      </c>
      <c r="C207" s="57" t="s">
        <v>547</v>
      </c>
      <c r="D207" s="29" t="s">
        <v>360</v>
      </c>
      <c r="E207" s="29">
        <v>115</v>
      </c>
      <c r="F207" s="27">
        <v>130</v>
      </c>
      <c r="G207" s="27"/>
      <c r="H207" s="27"/>
      <c r="I207" s="27"/>
      <c r="J207" s="27"/>
      <c r="K207" s="32">
        <f>IFERROR(LARGE(E207:J207,1),0)+IF($D$5&gt;=2,IFERROR(LARGE(E207:J207,2),0),0)+IF($D$5&gt;=3,IFERROR(LARGE(E207:J207,3),0),0)+IF($D$5&gt;=4,IFERROR(LARGE(E207:J207,4),0),0)+IF($D$5&gt;=5,IFERROR(LARGE(E207:J207,5),0),0)+IF($D$5&gt;=6,IFERROR(LARGE(E207:J207,6),0),0)</f>
        <v>245</v>
      </c>
      <c r="L207" s="32" t="s">
        <v>927</v>
      </c>
      <c r="M207" s="32"/>
      <c r="N207" s="32">
        <f>K207-(ROW(K207)-ROW(K$6))/10000</f>
        <v>244.97989999999999</v>
      </c>
      <c r="O207" s="32">
        <f>COUNT(E207:J207)</f>
        <v>2</v>
      </c>
      <c r="P207" s="32">
        <f ca="1">IF(AND(O207=1,OFFSET(D207,0,P$3)&gt;0),"Y",0)</f>
        <v>0</v>
      </c>
      <c r="Q207" s="33" t="s">
        <v>60</v>
      </c>
      <c r="R207" s="34">
        <f>1-(Q207=Q206)</f>
        <v>0</v>
      </c>
      <c r="S207" s="34">
        <f>N207+T207/1000+U207/10000+V207/100000+W207/1000000+X207/10000000+Y207/100000000</f>
        <v>245.12139999999999</v>
      </c>
      <c r="T207" s="27">
        <v>130</v>
      </c>
      <c r="U207" s="29">
        <v>115</v>
      </c>
      <c r="V207" s="27"/>
      <c r="W207" s="27"/>
      <c r="X207" s="27"/>
      <c r="Y207" s="27"/>
      <c r="AA207" s="35">
        <v>0</v>
      </c>
      <c r="AB207" s="35">
        <v>0</v>
      </c>
      <c r="AC207" s="35">
        <v>0</v>
      </c>
      <c r="AD207" s="35">
        <v>0</v>
      </c>
      <c r="AE207" s="36">
        <v>2</v>
      </c>
      <c r="AF207" s="37">
        <v>245.12139999999999</v>
      </c>
      <c r="AG207" s="38">
        <v>130</v>
      </c>
      <c r="AH207" s="32">
        <v>0</v>
      </c>
      <c r="AI207" s="38"/>
      <c r="AJ207" s="38"/>
      <c r="AK207" s="38"/>
      <c r="AL207" s="48"/>
      <c r="AN207" s="1"/>
    </row>
    <row r="208" spans="1:40" s="26" customFormat="1" ht="15" x14ac:dyDescent="0.25">
      <c r="A208" s="57">
        <v>44</v>
      </c>
      <c r="B208" s="57">
        <v>42</v>
      </c>
      <c r="C208" s="57" t="s">
        <v>548</v>
      </c>
      <c r="D208" s="29" t="s">
        <v>68</v>
      </c>
      <c r="E208" s="29">
        <v>231</v>
      </c>
      <c r="F208" s="27"/>
      <c r="G208" s="27"/>
      <c r="H208" s="27"/>
      <c r="I208" s="27"/>
      <c r="J208" s="27"/>
      <c r="K208" s="32">
        <f>IFERROR(LARGE(E208:J208,1),0)+IF($D$5&gt;=2,IFERROR(LARGE(E208:J208,2),0),0)+IF($D$5&gt;=3,IFERROR(LARGE(E208:J208,3),0),0)+IF($D$5&gt;=4,IFERROR(LARGE(E208:J208,4),0),0)+IF($D$5&gt;=5,IFERROR(LARGE(E208:J208,5),0),0)+IF($D$5&gt;=6,IFERROR(LARGE(E208:J208,6),0),0)</f>
        <v>231</v>
      </c>
      <c r="L208" s="32" t="s">
        <v>928</v>
      </c>
      <c r="M208" s="32"/>
      <c r="N208" s="32">
        <f>K208-(ROW(K208)-ROW(K$6))/10000</f>
        <v>230.97980000000001</v>
      </c>
      <c r="O208" s="32">
        <f>COUNT(E208:J208)</f>
        <v>1</v>
      </c>
      <c r="P208" s="32">
        <f ca="1">IF(AND(O208=1,OFFSET(D208,0,P$3)&gt;0),"Y",0)</f>
        <v>0</v>
      </c>
      <c r="Q208" s="33" t="s">
        <v>60</v>
      </c>
      <c r="R208" s="34">
        <f>1-(Q208=Q207)</f>
        <v>0</v>
      </c>
      <c r="S208" s="34">
        <f>N208+T208/1000+U208/10000+V208/100000+W208/1000000+X208/10000000+Y208/100000000</f>
        <v>231.21080000000001</v>
      </c>
      <c r="T208" s="29">
        <v>231</v>
      </c>
      <c r="U208" s="27"/>
      <c r="V208" s="27"/>
      <c r="W208" s="27"/>
      <c r="X208" s="27"/>
      <c r="Y208" s="27"/>
      <c r="AA208" s="35">
        <v>0</v>
      </c>
      <c r="AB208" s="35">
        <v>0</v>
      </c>
      <c r="AC208" s="35">
        <v>0</v>
      </c>
      <c r="AD208" s="35">
        <v>0</v>
      </c>
      <c r="AE208" s="36">
        <v>1</v>
      </c>
      <c r="AF208" s="37">
        <v>231.21080000000001</v>
      </c>
      <c r="AG208" s="38">
        <v>231</v>
      </c>
      <c r="AH208" s="32">
        <v>462</v>
      </c>
      <c r="AI208" s="38"/>
      <c r="AJ208" s="38"/>
      <c r="AK208" s="38"/>
      <c r="AL208" s="48"/>
      <c r="AN208" s="1"/>
    </row>
    <row r="209" spans="1:40" s="26" customFormat="1" ht="15" x14ac:dyDescent="0.25">
      <c r="A209" s="57">
        <v>45</v>
      </c>
      <c r="B209" s="57">
        <v>43</v>
      </c>
      <c r="C209" s="57" t="s">
        <v>549</v>
      </c>
      <c r="D209" s="29" t="s">
        <v>81</v>
      </c>
      <c r="E209" s="29">
        <v>227</v>
      </c>
      <c r="F209" s="27"/>
      <c r="G209" s="27"/>
      <c r="H209" s="27"/>
      <c r="I209" s="27"/>
      <c r="J209" s="27"/>
      <c r="K209" s="32">
        <f>IFERROR(LARGE(E209:J209,1),0)+IF($D$5&gt;=2,IFERROR(LARGE(E209:J209,2),0),0)+IF($D$5&gt;=3,IFERROR(LARGE(E209:J209,3),0),0)+IF($D$5&gt;=4,IFERROR(LARGE(E209:J209,4),0),0)+IF($D$5&gt;=5,IFERROR(LARGE(E209:J209,5),0),0)+IF($D$5&gt;=6,IFERROR(LARGE(E209:J209,6),0),0)</f>
        <v>227</v>
      </c>
      <c r="L209" s="32" t="s">
        <v>928</v>
      </c>
      <c r="M209" s="32"/>
      <c r="N209" s="32">
        <f>K209-(ROW(K209)-ROW(K$6))/10000</f>
        <v>226.97970000000001</v>
      </c>
      <c r="O209" s="32">
        <f>COUNT(E209:J209)</f>
        <v>1</v>
      </c>
      <c r="P209" s="32">
        <f ca="1">IF(AND(O209=1,OFFSET(D209,0,P$3)&gt;0),"Y",0)</f>
        <v>0</v>
      </c>
      <c r="Q209" s="33" t="s">
        <v>60</v>
      </c>
      <c r="R209" s="34">
        <f>1-(Q209=Q208)</f>
        <v>0</v>
      </c>
      <c r="S209" s="34">
        <f>N209+T209/1000+U209/10000+V209/100000+W209/1000000+X209/10000000+Y209/100000000</f>
        <v>227.20670000000001</v>
      </c>
      <c r="T209" s="29">
        <v>227</v>
      </c>
      <c r="U209" s="27"/>
      <c r="V209" s="27"/>
      <c r="W209" s="27"/>
      <c r="X209" s="27"/>
      <c r="Y209" s="27"/>
      <c r="AA209" s="35">
        <v>0</v>
      </c>
      <c r="AB209" s="35">
        <v>0</v>
      </c>
      <c r="AC209" s="35">
        <v>0</v>
      </c>
      <c r="AD209" s="35">
        <v>0</v>
      </c>
      <c r="AE209" s="36">
        <v>1</v>
      </c>
      <c r="AF209" s="37">
        <v>227.20670000000001</v>
      </c>
      <c r="AG209" s="38">
        <v>227</v>
      </c>
      <c r="AH209" s="32">
        <v>454</v>
      </c>
      <c r="AI209" s="38"/>
      <c r="AJ209" s="38"/>
      <c r="AK209" s="38"/>
      <c r="AL209" s="48"/>
      <c r="AN209" s="1"/>
    </row>
    <row r="210" spans="1:40" s="26" customFormat="1" ht="15" x14ac:dyDescent="0.25">
      <c r="A210" s="57">
        <v>46</v>
      </c>
      <c r="B210" s="57" t="s">
        <v>56</v>
      </c>
      <c r="C210" s="57" t="s">
        <v>550</v>
      </c>
      <c r="D210" s="29" t="s">
        <v>360</v>
      </c>
      <c r="E210" s="29">
        <v>215</v>
      </c>
      <c r="F210" s="27"/>
      <c r="G210" s="27"/>
      <c r="H210" s="27"/>
      <c r="I210" s="27"/>
      <c r="J210" s="27"/>
      <c r="K210" s="32">
        <f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215</v>
      </c>
      <c r="L210" s="32" t="s">
        <v>927</v>
      </c>
      <c r="M210" s="32"/>
      <c r="N210" s="32">
        <f>K210-(ROW(K210)-ROW(K$6))/10000</f>
        <v>214.9796</v>
      </c>
      <c r="O210" s="32">
        <f>COUNT(E210:J210)</f>
        <v>1</v>
      </c>
      <c r="P210" s="32">
        <f ca="1">IF(AND(O210=1,OFFSET(D210,0,P$3)&gt;0),"Y",0)</f>
        <v>0</v>
      </c>
      <c r="Q210" s="33" t="s">
        <v>60</v>
      </c>
      <c r="R210" s="34">
        <f>1-(Q210=Q209)</f>
        <v>0</v>
      </c>
      <c r="S210" s="34">
        <f>N210+T210/1000+U210/10000+V210/100000+W210/1000000+X210/10000000+Y210/100000000</f>
        <v>215.19460000000001</v>
      </c>
      <c r="T210" s="29">
        <v>215</v>
      </c>
      <c r="U210" s="27"/>
      <c r="V210" s="27"/>
      <c r="W210" s="27"/>
      <c r="X210" s="27"/>
      <c r="Y210" s="27"/>
      <c r="AA210" s="35">
        <v>0</v>
      </c>
      <c r="AB210" s="35">
        <v>0</v>
      </c>
      <c r="AC210" s="35">
        <v>0</v>
      </c>
      <c r="AD210" s="35">
        <v>0</v>
      </c>
      <c r="AE210" s="36">
        <v>1</v>
      </c>
      <c r="AF210" s="37">
        <v>215.19460000000001</v>
      </c>
      <c r="AG210" s="38">
        <v>215</v>
      </c>
      <c r="AH210" s="32">
        <v>0</v>
      </c>
      <c r="AI210" s="38"/>
      <c r="AJ210" s="38"/>
      <c r="AK210" s="38"/>
      <c r="AL210" s="48"/>
      <c r="AN210" s="1"/>
    </row>
    <row r="211" spans="1:40" s="26" customFormat="1" ht="15" x14ac:dyDescent="0.25">
      <c r="A211" s="57">
        <v>47</v>
      </c>
      <c r="B211" s="57">
        <v>44</v>
      </c>
      <c r="C211" s="57" t="s">
        <v>219</v>
      </c>
      <c r="D211" s="29" t="s">
        <v>34</v>
      </c>
      <c r="E211" s="29"/>
      <c r="F211" s="27"/>
      <c r="G211" s="27"/>
      <c r="H211" s="27">
        <v>211</v>
      </c>
      <c r="I211" s="27"/>
      <c r="J211" s="27"/>
      <c r="K211" s="32">
        <f>IFERROR(LARGE(E211:J211,1),0)+IF($D$5&gt;=2,IFERROR(LARGE(E211:J211,2),0),0)+IF($D$5&gt;=3,IFERROR(LARGE(E211:J211,3),0),0)+IF($D$5&gt;=4,IFERROR(LARGE(E211:J211,4),0),0)+IF($D$5&gt;=5,IFERROR(LARGE(E211:J211,5),0),0)+IF($D$5&gt;=6,IFERROR(LARGE(E211:J211,6),0),0)</f>
        <v>211</v>
      </c>
      <c r="L211" s="32" t="s">
        <v>928</v>
      </c>
      <c r="M211" s="32"/>
      <c r="N211" s="32">
        <f>K211-(ROW(K211)-ROW(K$6))/10000</f>
        <v>210.9795</v>
      </c>
      <c r="O211" s="32">
        <f>COUNT(E211:J211)</f>
        <v>1</v>
      </c>
      <c r="P211" s="32" t="str">
        <f ca="1">IF(AND(O211=1,OFFSET(D211,0,P$3)&gt;0),"Y",0)</f>
        <v>Y</v>
      </c>
      <c r="Q211" s="33" t="s">
        <v>60</v>
      </c>
      <c r="R211" s="34">
        <f>1-(Q211=Q210)</f>
        <v>0</v>
      </c>
      <c r="S211" s="34">
        <f>N211+T211/1000+U211/10000+V211/100000+W211/1000000+X211/10000000+Y211/100000000</f>
        <v>211.19050000000001</v>
      </c>
      <c r="T211" s="27">
        <v>211</v>
      </c>
      <c r="U211" s="29"/>
      <c r="V211" s="27"/>
      <c r="W211" s="27"/>
      <c r="X211" s="27"/>
      <c r="Y211" s="27"/>
      <c r="AA211" s="35">
        <v>0</v>
      </c>
      <c r="AB211" s="35">
        <v>0</v>
      </c>
      <c r="AC211" s="35">
        <v>0</v>
      </c>
      <c r="AD211" s="35">
        <v>0</v>
      </c>
      <c r="AE211" s="36">
        <v>1</v>
      </c>
      <c r="AF211" s="37">
        <v>211.19050000000001</v>
      </c>
      <c r="AG211" s="38">
        <v>211</v>
      </c>
      <c r="AH211" s="32">
        <v>422</v>
      </c>
      <c r="AI211" s="38"/>
      <c r="AJ211" s="38"/>
      <c r="AK211" s="38"/>
      <c r="AL211" s="48"/>
      <c r="AN211" s="1"/>
    </row>
    <row r="212" spans="1:40" s="26" customFormat="1" ht="15" x14ac:dyDescent="0.25">
      <c r="A212" s="57">
        <v>48</v>
      </c>
      <c r="B212" s="57">
        <v>45</v>
      </c>
      <c r="C212" s="57" t="s">
        <v>244</v>
      </c>
      <c r="D212" s="29" t="s">
        <v>34</v>
      </c>
      <c r="E212" s="29"/>
      <c r="F212" s="27"/>
      <c r="G212" s="27"/>
      <c r="H212" s="27">
        <v>199</v>
      </c>
      <c r="I212" s="27"/>
      <c r="J212" s="27"/>
      <c r="K212" s="32">
        <f>IFERROR(LARGE(E212:J212,1),0)+IF($D$5&gt;=2,IFERROR(LARGE(E212:J212,2),0),0)+IF($D$5&gt;=3,IFERROR(LARGE(E212:J212,3),0),0)+IF($D$5&gt;=4,IFERROR(LARGE(E212:J212,4),0),0)+IF($D$5&gt;=5,IFERROR(LARGE(E212:J212,5),0),0)+IF($D$5&gt;=6,IFERROR(LARGE(E212:J212,6),0),0)</f>
        <v>199</v>
      </c>
      <c r="L212" s="32" t="s">
        <v>928</v>
      </c>
      <c r="M212" s="32"/>
      <c r="N212" s="32">
        <f>K212-(ROW(K212)-ROW(K$6))/10000</f>
        <v>198.9794</v>
      </c>
      <c r="O212" s="32">
        <f>COUNT(E212:J212)</f>
        <v>1</v>
      </c>
      <c r="P212" s="32" t="str">
        <f ca="1">IF(AND(O212=1,OFFSET(D212,0,P$3)&gt;0),"Y",0)</f>
        <v>Y</v>
      </c>
      <c r="Q212" s="33" t="s">
        <v>60</v>
      </c>
      <c r="R212" s="34">
        <f>1-(Q212=Q211)</f>
        <v>0</v>
      </c>
      <c r="S212" s="34">
        <f>N212+T212/1000+U212/10000+V212/100000+W212/1000000+X212/10000000+Y212/100000000</f>
        <v>199.17840000000001</v>
      </c>
      <c r="T212" s="27">
        <v>199</v>
      </c>
      <c r="U212" s="29"/>
      <c r="V212" s="27"/>
      <c r="W212" s="27"/>
      <c r="X212" s="27"/>
      <c r="Y212" s="27"/>
      <c r="AA212" s="35">
        <v>0</v>
      </c>
      <c r="AB212" s="35">
        <v>0</v>
      </c>
      <c r="AC212" s="35">
        <v>0</v>
      </c>
      <c r="AD212" s="35">
        <v>0</v>
      </c>
      <c r="AE212" s="36">
        <v>1</v>
      </c>
      <c r="AF212" s="37">
        <v>199.17840000000001</v>
      </c>
      <c r="AG212" s="38">
        <v>199</v>
      </c>
      <c r="AH212" s="32">
        <v>398</v>
      </c>
      <c r="AI212" s="38"/>
      <c r="AJ212" s="38"/>
      <c r="AK212" s="38"/>
      <c r="AL212" s="48"/>
      <c r="AN212" s="1"/>
    </row>
    <row r="213" spans="1:40" s="26" customFormat="1" ht="15" x14ac:dyDescent="0.25">
      <c r="A213" s="57">
        <v>49</v>
      </c>
      <c r="B213" s="57">
        <v>46</v>
      </c>
      <c r="C213" s="57" t="s">
        <v>551</v>
      </c>
      <c r="D213" s="29" t="s">
        <v>40</v>
      </c>
      <c r="E213" s="29">
        <v>192</v>
      </c>
      <c r="F213" s="27"/>
      <c r="G213" s="27"/>
      <c r="H213" s="27"/>
      <c r="I213" s="27"/>
      <c r="J213" s="27"/>
      <c r="K213" s="32">
        <f>IFERROR(LARGE(E213:J213,1),0)+IF($D$5&gt;=2,IFERROR(LARGE(E213:J213,2),0),0)+IF($D$5&gt;=3,IFERROR(LARGE(E213:J213,3),0),0)+IF($D$5&gt;=4,IFERROR(LARGE(E213:J213,4),0),0)+IF($D$5&gt;=5,IFERROR(LARGE(E213:J213,5),0),0)+IF($D$5&gt;=6,IFERROR(LARGE(E213:J213,6),0),0)</f>
        <v>192</v>
      </c>
      <c r="L213" s="32" t="s">
        <v>928</v>
      </c>
      <c r="M213" s="32"/>
      <c r="N213" s="32">
        <f>K213-(ROW(K213)-ROW(K$6))/10000</f>
        <v>191.97929999999999</v>
      </c>
      <c r="O213" s="32">
        <f>COUNT(E213:J213)</f>
        <v>1</v>
      </c>
      <c r="P213" s="32">
        <f ca="1">IF(AND(O213=1,OFFSET(D213,0,P$3)&gt;0),"Y",0)</f>
        <v>0</v>
      </c>
      <c r="Q213" s="33" t="s">
        <v>60</v>
      </c>
      <c r="R213" s="34">
        <f>1-(Q213=Q212)</f>
        <v>0</v>
      </c>
      <c r="S213" s="34">
        <f>N213+T213/1000+U213/10000+V213/100000+W213/1000000+X213/10000000+Y213/100000000</f>
        <v>192.1713</v>
      </c>
      <c r="T213" s="29">
        <v>192</v>
      </c>
      <c r="U213" s="27"/>
      <c r="V213" s="27"/>
      <c r="W213" s="27"/>
      <c r="X213" s="27"/>
      <c r="Y213" s="27"/>
      <c r="AA213" s="35">
        <v>0</v>
      </c>
      <c r="AB213" s="35">
        <v>0</v>
      </c>
      <c r="AC213" s="35">
        <v>0</v>
      </c>
      <c r="AD213" s="35">
        <v>0</v>
      </c>
      <c r="AE213" s="36">
        <v>1</v>
      </c>
      <c r="AF213" s="37">
        <v>192.1713</v>
      </c>
      <c r="AG213" s="38">
        <v>192</v>
      </c>
      <c r="AH213" s="32">
        <v>384</v>
      </c>
      <c r="AI213" s="38"/>
      <c r="AJ213" s="38"/>
      <c r="AK213" s="38"/>
      <c r="AL213" s="48"/>
      <c r="AN213" s="1"/>
    </row>
    <row r="214" spans="1:40" s="26" customFormat="1" ht="15" x14ac:dyDescent="0.25">
      <c r="A214" s="57">
        <v>50</v>
      </c>
      <c r="B214" s="57">
        <v>47</v>
      </c>
      <c r="C214" s="57" t="s">
        <v>552</v>
      </c>
      <c r="D214" s="29" t="s">
        <v>81</v>
      </c>
      <c r="E214" s="29"/>
      <c r="F214" s="27"/>
      <c r="G214" s="27">
        <v>116</v>
      </c>
      <c r="H214" s="27"/>
      <c r="I214" s="27"/>
      <c r="J214" s="27"/>
      <c r="K214" s="32">
        <f>IFERROR(LARGE(E214:J214,1),0)+IF($D$5&gt;=2,IFERROR(LARGE(E214:J214,2),0),0)+IF($D$5&gt;=3,IFERROR(LARGE(E214:J214,3),0),0)+IF($D$5&gt;=4,IFERROR(LARGE(E214:J214,4),0),0)+IF($D$5&gt;=5,IFERROR(LARGE(E214:J214,5),0),0)+IF($D$5&gt;=6,IFERROR(LARGE(E214:J214,6),0),0)</f>
        <v>116</v>
      </c>
      <c r="L214" s="32" t="s">
        <v>928</v>
      </c>
      <c r="M214" s="32"/>
      <c r="N214" s="32">
        <f>K214-(ROW(K214)-ROW(K$6))/10000</f>
        <v>115.97920000000001</v>
      </c>
      <c r="O214" s="32">
        <f>COUNT(E214:J214)</f>
        <v>1</v>
      </c>
      <c r="P214" s="32">
        <f ca="1">IF(AND(O214=1,OFFSET(D214,0,P$3)&gt;0),"Y",0)</f>
        <v>0</v>
      </c>
      <c r="Q214" s="33" t="s">
        <v>60</v>
      </c>
      <c r="R214" s="34">
        <f>1-(Q214=Q213)</f>
        <v>0</v>
      </c>
      <c r="S214" s="34">
        <f>N214+T214/1000+U214/10000+V214/100000+W214/1000000+X214/10000000+Y214/100000000</f>
        <v>116.09520000000001</v>
      </c>
      <c r="T214" s="27">
        <v>116</v>
      </c>
      <c r="U214" s="29"/>
      <c r="V214" s="27"/>
      <c r="W214" s="27"/>
      <c r="X214" s="27"/>
      <c r="Y214" s="27"/>
      <c r="AA214" s="35">
        <v>0</v>
      </c>
      <c r="AB214" s="35">
        <v>0</v>
      </c>
      <c r="AC214" s="35">
        <v>0</v>
      </c>
      <c r="AD214" s="35">
        <v>0</v>
      </c>
      <c r="AE214" s="36">
        <v>1</v>
      </c>
      <c r="AF214" s="37">
        <v>116.09520000000001</v>
      </c>
      <c r="AG214" s="38">
        <v>116</v>
      </c>
      <c r="AH214" s="32">
        <v>232</v>
      </c>
      <c r="AI214" s="38"/>
      <c r="AJ214" s="38"/>
      <c r="AK214" s="38"/>
      <c r="AL214" s="48"/>
      <c r="AN214" s="1"/>
    </row>
    <row r="215" spans="1:40" ht="5.0999999999999996" customHeight="1" x14ac:dyDescent="0.25">
      <c r="A215" s="57"/>
      <c r="B215" s="1"/>
      <c r="C215" s="57"/>
      <c r="D215" s="29"/>
      <c r="E215" s="29"/>
      <c r="F215" s="27"/>
      <c r="G215" s="27"/>
      <c r="H215" s="27"/>
      <c r="I215" s="27"/>
      <c r="J215" s="27"/>
      <c r="K215" s="32"/>
      <c r="L215" s="27"/>
      <c r="M215" s="27"/>
      <c r="N215" s="32"/>
      <c r="O215" s="27"/>
      <c r="P215" s="27"/>
      <c r="R215" s="58"/>
      <c r="S215" s="34"/>
      <c r="T215" s="27"/>
      <c r="U215" s="27"/>
      <c r="V215" s="27"/>
      <c r="W215" s="27"/>
      <c r="X215" s="27"/>
      <c r="Y215" s="27"/>
      <c r="AE215" s="59"/>
      <c r="AF215" s="59"/>
      <c r="AG215" s="26"/>
      <c r="AH215" s="26"/>
      <c r="AI215" s="38"/>
      <c r="AJ215" s="38"/>
      <c r="AK215" s="38"/>
      <c r="AL215" s="30"/>
      <c r="AM215" s="26"/>
      <c r="AN215" s="1"/>
    </row>
    <row r="216" spans="1:40" ht="15" x14ac:dyDescent="0.25">
      <c r="A216" s="56"/>
      <c r="B216" s="56"/>
      <c r="D216" s="27"/>
      <c r="E216" s="27"/>
      <c r="F216" s="27"/>
      <c r="G216" s="27"/>
      <c r="H216" s="27"/>
      <c r="I216" s="27"/>
      <c r="J216" s="27"/>
      <c r="K216" s="32"/>
      <c r="L216" s="27"/>
      <c r="M216" s="27"/>
      <c r="N216" s="32"/>
      <c r="O216" s="27"/>
      <c r="P216" s="27"/>
      <c r="R216" s="58"/>
      <c r="S216" s="34"/>
      <c r="T216" s="29"/>
      <c r="U216" s="27"/>
      <c r="V216" s="27"/>
      <c r="W216" s="27"/>
      <c r="X216" s="27"/>
      <c r="Y216" s="27"/>
      <c r="AE216" s="59"/>
      <c r="AF216" s="59"/>
      <c r="AG216" s="26"/>
      <c r="AH216" s="26"/>
      <c r="AI216" s="38"/>
      <c r="AJ216" s="38"/>
      <c r="AK216" s="38"/>
      <c r="AL216" s="30"/>
      <c r="AM216" s="26"/>
      <c r="AN216" s="1"/>
    </row>
    <row r="217" spans="1:40" ht="15" x14ac:dyDescent="0.25">
      <c r="A217" s="56"/>
      <c r="B217" s="56"/>
      <c r="C217" s="56" t="s">
        <v>136</v>
      </c>
      <c r="D217" s="27"/>
      <c r="E217" s="27"/>
      <c r="F217" s="27"/>
      <c r="G217" s="27"/>
      <c r="H217" s="27"/>
      <c r="I217" s="27"/>
      <c r="J217" s="27"/>
      <c r="K217" s="32"/>
      <c r="L217" s="27"/>
      <c r="M217" s="27"/>
      <c r="N217" s="32"/>
      <c r="O217" s="27"/>
      <c r="P217" s="27"/>
      <c r="Q217" s="50" t="str">
        <f>C217</f>
        <v>M55</v>
      </c>
      <c r="R217" s="58"/>
      <c r="S217" s="34"/>
      <c r="T217" s="29"/>
      <c r="U217" s="27"/>
      <c r="V217" s="27"/>
      <c r="W217" s="27"/>
      <c r="X217" s="27"/>
      <c r="Y217" s="27"/>
      <c r="AE217" s="59"/>
      <c r="AF217" s="59"/>
      <c r="AG217" s="26"/>
      <c r="AH217" s="26"/>
      <c r="AI217" s="38">
        <v>720</v>
      </c>
      <c r="AJ217" s="38">
        <v>713</v>
      </c>
      <c r="AK217" s="38">
        <v>691</v>
      </c>
      <c r="AL217" s="30"/>
      <c r="AM217" s="26"/>
      <c r="AN217" s="1"/>
    </row>
    <row r="218" spans="1:40" ht="15" x14ac:dyDescent="0.25">
      <c r="A218" s="57">
        <v>1</v>
      </c>
      <c r="B218" s="57">
        <v>1</v>
      </c>
      <c r="C218" s="57" t="s">
        <v>153</v>
      </c>
      <c r="D218" s="29" t="s">
        <v>96</v>
      </c>
      <c r="E218" s="29"/>
      <c r="F218" s="27">
        <v>247</v>
      </c>
      <c r="G218" s="27">
        <v>230</v>
      </c>
      <c r="H218" s="27">
        <v>243</v>
      </c>
      <c r="I218" s="27"/>
      <c r="J218" s="27"/>
      <c r="K218" s="32">
        <f>IFERROR(LARGE(E218:J218,1),0)+IF($D$5&gt;=2,IFERROR(LARGE(E218:J218,2),0),0)+IF($D$5&gt;=3,IFERROR(LARGE(E218:J218,3),0),0)+IF($D$5&gt;=4,IFERROR(LARGE(E218:J218,4),0),0)+IF($D$5&gt;=5,IFERROR(LARGE(E218:J218,5),0),0)+IF($D$5&gt;=6,IFERROR(LARGE(E218:J218,6),0),0)</f>
        <v>720</v>
      </c>
      <c r="L218" s="32" t="s">
        <v>928</v>
      </c>
      <c r="M218" s="32" t="s">
        <v>553</v>
      </c>
      <c r="N218" s="32">
        <f>K218-(ROW(K218)-ROW(K$6))/10000</f>
        <v>719.97879999999998</v>
      </c>
      <c r="O218" s="32">
        <f>COUNT(E218:J218)</f>
        <v>3</v>
      </c>
      <c r="P218" s="32">
        <f ca="1">IF(AND(O218=1,OFFSET(D218,0,P$3)&gt;0),"Y",0)</f>
        <v>0</v>
      </c>
      <c r="Q218" s="33" t="s">
        <v>136</v>
      </c>
      <c r="R218" s="34">
        <f>1-(Q218=Q217)</f>
        <v>0</v>
      </c>
      <c r="S218" s="34">
        <f>N218+T218/1000+U218/10000+V218/100000+W218/1000000+X218/10000000+Y218/100000000</f>
        <v>720.25239999999997</v>
      </c>
      <c r="T218" s="27">
        <v>247</v>
      </c>
      <c r="U218" s="27">
        <v>243</v>
      </c>
      <c r="V218" s="27">
        <v>230</v>
      </c>
      <c r="W218" s="29"/>
      <c r="X218" s="27"/>
      <c r="Y218" s="27"/>
      <c r="AA218" s="35">
        <v>0</v>
      </c>
      <c r="AB218" s="35">
        <v>0</v>
      </c>
      <c r="AC218" s="35">
        <v>0</v>
      </c>
      <c r="AD218" s="35">
        <v>0</v>
      </c>
      <c r="AE218" s="36">
        <v>3</v>
      </c>
      <c r="AF218" s="37">
        <v>720.25239999999997</v>
      </c>
      <c r="AG218" s="38">
        <v>247</v>
      </c>
      <c r="AH218" s="32">
        <v>737</v>
      </c>
      <c r="AI218" s="38" t="s">
        <v>553</v>
      </c>
      <c r="AJ218" s="38" t="s">
        <v>554</v>
      </c>
      <c r="AK218" s="38" t="s">
        <v>555</v>
      </c>
      <c r="AL218" s="30"/>
      <c r="AM218" s="26"/>
      <c r="AN218" s="1"/>
    </row>
    <row r="219" spans="1:40" ht="15" x14ac:dyDescent="0.25">
      <c r="A219" s="57">
        <v>2</v>
      </c>
      <c r="B219" s="57">
        <v>2</v>
      </c>
      <c r="C219" s="57" t="s">
        <v>135</v>
      </c>
      <c r="D219" s="29" t="s">
        <v>124</v>
      </c>
      <c r="E219" s="29">
        <v>235</v>
      </c>
      <c r="F219" s="27">
        <v>226</v>
      </c>
      <c r="G219" s="27">
        <v>227</v>
      </c>
      <c r="H219" s="27">
        <v>251</v>
      </c>
      <c r="I219" s="27"/>
      <c r="J219" s="27"/>
      <c r="K219" s="32">
        <f>IFERROR(LARGE(E219:J219,1),0)+IF($D$5&gt;=2,IFERROR(LARGE(E219:J219,2),0),0)+IF($D$5&gt;=3,IFERROR(LARGE(E219:J219,3),0),0)+IF($D$5&gt;=4,IFERROR(LARGE(E219:J219,4),0),0)+IF($D$5&gt;=5,IFERROR(LARGE(E219:J219,5),0),0)+IF($D$5&gt;=6,IFERROR(LARGE(E219:J219,6),0),0)</f>
        <v>713</v>
      </c>
      <c r="L219" s="32" t="s">
        <v>928</v>
      </c>
      <c r="M219" s="32" t="s">
        <v>554</v>
      </c>
      <c r="N219" s="32">
        <f>K219-(ROW(K219)-ROW(K$6))/10000</f>
        <v>712.9787</v>
      </c>
      <c r="O219" s="32">
        <f>COUNT(E219:J219)</f>
        <v>4</v>
      </c>
      <c r="P219" s="32">
        <f ca="1">IF(AND(O219=1,OFFSET(D219,0,P$3)&gt;0),"Y",0)</f>
        <v>0</v>
      </c>
      <c r="Q219" s="33" t="s">
        <v>136</v>
      </c>
      <c r="R219" s="34">
        <f>1-(Q219=Q218)</f>
        <v>0</v>
      </c>
      <c r="S219" s="34">
        <f>N219+T219/1000+U219/10000+V219/100000+W219/1000000+X219/10000000+Y219/100000000</f>
        <v>713.25569599999994</v>
      </c>
      <c r="T219" s="27">
        <v>251</v>
      </c>
      <c r="U219" s="29">
        <v>235</v>
      </c>
      <c r="V219" s="27">
        <v>227</v>
      </c>
      <c r="W219" s="27">
        <v>226</v>
      </c>
      <c r="X219" s="27"/>
      <c r="Y219" s="27"/>
      <c r="AA219" s="35">
        <v>0</v>
      </c>
      <c r="AB219" s="35">
        <v>0</v>
      </c>
      <c r="AC219" s="35">
        <v>0</v>
      </c>
      <c r="AD219" s="35">
        <v>0</v>
      </c>
      <c r="AE219" s="36">
        <v>4</v>
      </c>
      <c r="AF219" s="37">
        <v>713.25569599999994</v>
      </c>
      <c r="AG219" s="38">
        <v>251</v>
      </c>
      <c r="AH219" s="32">
        <v>737</v>
      </c>
      <c r="AI219" s="38" t="s">
        <v>553</v>
      </c>
      <c r="AJ219" s="38" t="s">
        <v>554</v>
      </c>
      <c r="AK219" s="38" t="s">
        <v>555</v>
      </c>
      <c r="AL219" s="30"/>
      <c r="AM219" s="26"/>
      <c r="AN219" s="1"/>
    </row>
    <row r="220" spans="1:40" ht="15" x14ac:dyDescent="0.25">
      <c r="A220" s="57">
        <v>3</v>
      </c>
      <c r="B220" s="57">
        <v>3</v>
      </c>
      <c r="C220" s="57" t="s">
        <v>159</v>
      </c>
      <c r="D220" s="29" t="s">
        <v>76</v>
      </c>
      <c r="E220" s="29">
        <v>226</v>
      </c>
      <c r="F220" s="27">
        <v>224</v>
      </c>
      <c r="G220" s="27">
        <v>210</v>
      </c>
      <c r="H220" s="27">
        <v>241</v>
      </c>
      <c r="I220" s="27"/>
      <c r="J220" s="27"/>
      <c r="K220" s="32">
        <f>IFERROR(LARGE(E220:J220,1),0)+IF($D$5&gt;=2,IFERROR(LARGE(E220:J220,2),0),0)+IF($D$5&gt;=3,IFERROR(LARGE(E220:J220,3),0),0)+IF($D$5&gt;=4,IFERROR(LARGE(E220:J220,4),0),0)+IF($D$5&gt;=5,IFERROR(LARGE(E220:J220,5),0),0)+IF($D$5&gt;=6,IFERROR(LARGE(E220:J220,6),0),0)</f>
        <v>691</v>
      </c>
      <c r="L220" s="32" t="s">
        <v>928</v>
      </c>
      <c r="M220" s="32" t="s">
        <v>555</v>
      </c>
      <c r="N220" s="32">
        <f>K220-(ROW(K220)-ROW(K$6))/10000</f>
        <v>690.97860000000003</v>
      </c>
      <c r="O220" s="32">
        <f>COUNT(E220:J220)</f>
        <v>4</v>
      </c>
      <c r="P220" s="32">
        <f ca="1">IF(AND(O220=1,OFFSET(D220,0,P$3)&gt;0),"Y",0)</f>
        <v>0</v>
      </c>
      <c r="Q220" s="33" t="s">
        <v>136</v>
      </c>
      <c r="R220" s="34">
        <f>1-(Q220=Q219)</f>
        <v>0</v>
      </c>
      <c r="S220" s="34">
        <f>N220+T220/1000+U220/10000+V220/100000+W220/1000000+X220/10000000+Y220/100000000</f>
        <v>691.24465000000009</v>
      </c>
      <c r="T220" s="27">
        <v>241</v>
      </c>
      <c r="U220" s="29">
        <v>226</v>
      </c>
      <c r="V220" s="27">
        <v>224</v>
      </c>
      <c r="W220" s="27">
        <v>210</v>
      </c>
      <c r="X220" s="27"/>
      <c r="Y220" s="27"/>
      <c r="AA220" s="35">
        <v>0</v>
      </c>
      <c r="AB220" s="35">
        <v>0</v>
      </c>
      <c r="AC220" s="35">
        <v>0</v>
      </c>
      <c r="AD220" s="35">
        <v>0</v>
      </c>
      <c r="AE220" s="36">
        <v>4</v>
      </c>
      <c r="AF220" s="37">
        <v>691.24465000000009</v>
      </c>
      <c r="AG220" s="38">
        <v>241</v>
      </c>
      <c r="AH220" s="32">
        <v>708</v>
      </c>
      <c r="AI220" s="38"/>
      <c r="AJ220" s="38"/>
      <c r="AK220" s="38" t="s">
        <v>555</v>
      </c>
      <c r="AL220" s="30"/>
      <c r="AM220" s="26"/>
      <c r="AN220" s="1"/>
    </row>
    <row r="221" spans="1:40" ht="15" x14ac:dyDescent="0.25">
      <c r="A221" s="57">
        <v>4</v>
      </c>
      <c r="B221" s="57">
        <v>4</v>
      </c>
      <c r="C221" s="57" t="s">
        <v>160</v>
      </c>
      <c r="D221" s="29" t="s">
        <v>29</v>
      </c>
      <c r="E221" s="29"/>
      <c r="F221" s="27">
        <v>220</v>
      </c>
      <c r="G221" s="27">
        <v>219</v>
      </c>
      <c r="H221" s="27">
        <v>240</v>
      </c>
      <c r="I221" s="27"/>
      <c r="J221" s="27"/>
      <c r="K221" s="32">
        <f>IFERROR(LARGE(E221:J221,1),0)+IF($D$5&gt;=2,IFERROR(LARGE(E221:J221,2),0),0)+IF($D$5&gt;=3,IFERROR(LARGE(E221:J221,3),0),0)+IF($D$5&gt;=4,IFERROR(LARGE(E221:J221,4),0),0)+IF($D$5&gt;=5,IFERROR(LARGE(E221:J221,5),0),0)+IF($D$5&gt;=6,IFERROR(LARGE(E221:J221,6),0),0)</f>
        <v>679</v>
      </c>
      <c r="L221" s="32" t="s">
        <v>928</v>
      </c>
      <c r="M221" s="32"/>
      <c r="N221" s="32">
        <f>K221-(ROW(K221)-ROW(K$6))/10000</f>
        <v>678.97850000000005</v>
      </c>
      <c r="O221" s="32">
        <f>COUNT(E221:J221)</f>
        <v>3</v>
      </c>
      <c r="P221" s="32">
        <f ca="1">IF(AND(O221=1,OFFSET(D221,0,P$3)&gt;0),"Y",0)</f>
        <v>0</v>
      </c>
      <c r="Q221" s="33" t="s">
        <v>136</v>
      </c>
      <c r="R221" s="34">
        <f>1-(Q221=Q220)</f>
        <v>0</v>
      </c>
      <c r="S221" s="34">
        <f>N221+T221/1000+U221/10000+V221/100000+W221/1000000+X221/10000000+Y221/100000000</f>
        <v>679.24269000000015</v>
      </c>
      <c r="T221" s="27">
        <v>240</v>
      </c>
      <c r="U221" s="27">
        <v>220</v>
      </c>
      <c r="V221" s="27">
        <v>219</v>
      </c>
      <c r="W221" s="29"/>
      <c r="X221" s="27"/>
      <c r="Y221" s="27"/>
      <c r="AA221" s="35">
        <v>0</v>
      </c>
      <c r="AB221" s="35">
        <v>0</v>
      </c>
      <c r="AC221" s="35">
        <v>0</v>
      </c>
      <c r="AD221" s="35">
        <v>0</v>
      </c>
      <c r="AE221" s="36">
        <v>3</v>
      </c>
      <c r="AF221" s="37">
        <v>679.24269000000015</v>
      </c>
      <c r="AG221" s="38">
        <v>240</v>
      </c>
      <c r="AH221" s="32">
        <v>700</v>
      </c>
      <c r="AI221" s="38"/>
      <c r="AJ221" s="38"/>
      <c r="AK221" s="38" t="s">
        <v>555</v>
      </c>
      <c r="AL221" s="30"/>
      <c r="AM221" s="26"/>
      <c r="AN221" s="1"/>
    </row>
    <row r="222" spans="1:40" ht="15" x14ac:dyDescent="0.25">
      <c r="A222" s="57">
        <v>5</v>
      </c>
      <c r="B222" s="57">
        <v>5</v>
      </c>
      <c r="C222" s="57" t="s">
        <v>556</v>
      </c>
      <c r="D222" s="29" t="s">
        <v>104</v>
      </c>
      <c r="E222" s="29">
        <v>245</v>
      </c>
      <c r="F222" s="27">
        <v>209</v>
      </c>
      <c r="G222" s="27">
        <v>221</v>
      </c>
      <c r="H222" s="27"/>
      <c r="I222" s="27"/>
      <c r="J222" s="27"/>
      <c r="K222" s="32">
        <f>IFERROR(LARGE(E222:J222,1),0)+IF($D$5&gt;=2,IFERROR(LARGE(E222:J222,2),0),0)+IF($D$5&gt;=3,IFERROR(LARGE(E222:J222,3),0),0)+IF($D$5&gt;=4,IFERROR(LARGE(E222:J222,4),0),0)+IF($D$5&gt;=5,IFERROR(LARGE(E222:J222,5),0),0)+IF($D$5&gt;=6,IFERROR(LARGE(E222:J222,6),0),0)</f>
        <v>675</v>
      </c>
      <c r="L222" s="32" t="s">
        <v>928</v>
      </c>
      <c r="M222" s="32"/>
      <c r="N222" s="32">
        <f>K222-(ROW(K222)-ROW(K$6))/10000</f>
        <v>674.97839999999997</v>
      </c>
      <c r="O222" s="32">
        <f>COUNT(E222:J222)</f>
        <v>3</v>
      </c>
      <c r="P222" s="32">
        <f ca="1">IF(AND(O222=1,OFFSET(D222,0,P$3)&gt;0),"Y",0)</f>
        <v>0</v>
      </c>
      <c r="Q222" s="33" t="s">
        <v>136</v>
      </c>
      <c r="R222" s="34">
        <f>1-(Q222=Q221)</f>
        <v>0</v>
      </c>
      <c r="S222" s="34">
        <f>N222+T222/1000+U222/10000+V222/100000+W222/1000000+X222/10000000+Y222/100000000</f>
        <v>675.24758999999995</v>
      </c>
      <c r="T222" s="29">
        <v>245</v>
      </c>
      <c r="U222" s="27">
        <v>221</v>
      </c>
      <c r="V222" s="27">
        <v>209</v>
      </c>
      <c r="W222" s="27"/>
      <c r="X222" s="27"/>
      <c r="Y222" s="27"/>
      <c r="AA222" s="35">
        <v>0</v>
      </c>
      <c r="AB222" s="35">
        <v>0</v>
      </c>
      <c r="AC222" s="35">
        <v>0</v>
      </c>
      <c r="AD222" s="35">
        <v>0</v>
      </c>
      <c r="AE222" s="36">
        <v>3</v>
      </c>
      <c r="AF222" s="37">
        <v>675.24758999999995</v>
      </c>
      <c r="AG222" s="38">
        <v>245</v>
      </c>
      <c r="AH222" s="32">
        <v>711</v>
      </c>
      <c r="AI222" s="38"/>
      <c r="AJ222" s="38"/>
      <c r="AK222" s="38" t="s">
        <v>555</v>
      </c>
      <c r="AL222" s="30"/>
      <c r="AM222" s="26"/>
      <c r="AN222" s="1"/>
    </row>
    <row r="223" spans="1:40" ht="15" x14ac:dyDescent="0.25">
      <c r="A223" s="57">
        <v>6</v>
      </c>
      <c r="B223" s="57">
        <v>6</v>
      </c>
      <c r="C223" s="57" t="s">
        <v>192</v>
      </c>
      <c r="D223" s="29" t="s">
        <v>59</v>
      </c>
      <c r="E223" s="29"/>
      <c r="F223" s="27">
        <v>212</v>
      </c>
      <c r="G223" s="27">
        <v>197</v>
      </c>
      <c r="H223" s="27">
        <v>226</v>
      </c>
      <c r="I223" s="27"/>
      <c r="J223" s="27"/>
      <c r="K223" s="32">
        <f>IFERROR(LARGE(E223:J223,1),0)+IF($D$5&gt;=2,IFERROR(LARGE(E223:J223,2),0),0)+IF($D$5&gt;=3,IFERROR(LARGE(E223:J223,3),0),0)+IF($D$5&gt;=4,IFERROR(LARGE(E223:J223,4),0),0)+IF($D$5&gt;=5,IFERROR(LARGE(E223:J223,5),0),0)+IF($D$5&gt;=6,IFERROR(LARGE(E223:J223,6),0),0)</f>
        <v>635</v>
      </c>
      <c r="L223" s="32" t="s">
        <v>928</v>
      </c>
      <c r="M223" s="32"/>
      <c r="N223" s="32">
        <f>K223-(ROW(K223)-ROW(K$6))/10000</f>
        <v>634.97829999999999</v>
      </c>
      <c r="O223" s="32">
        <f>COUNT(E223:J223)</f>
        <v>3</v>
      </c>
      <c r="P223" s="32">
        <f ca="1">IF(AND(O223=1,OFFSET(D223,0,P$3)&gt;0),"Y",0)</f>
        <v>0</v>
      </c>
      <c r="Q223" s="33" t="s">
        <v>136</v>
      </c>
      <c r="R223" s="34">
        <f>1-(Q223=Q222)</f>
        <v>0</v>
      </c>
      <c r="S223" s="34">
        <f>N223+T223/1000+U223/10000+V223/100000+W223/1000000+X223/10000000+Y223/100000000</f>
        <v>635.22747000000004</v>
      </c>
      <c r="T223" s="27">
        <v>226</v>
      </c>
      <c r="U223" s="27">
        <v>212</v>
      </c>
      <c r="V223" s="27">
        <v>197</v>
      </c>
      <c r="W223" s="29"/>
      <c r="X223" s="27"/>
      <c r="Y223" s="27"/>
      <c r="AA223" s="35">
        <v>0</v>
      </c>
      <c r="AB223" s="35">
        <v>0</v>
      </c>
      <c r="AC223" s="35">
        <v>0</v>
      </c>
      <c r="AD223" s="35">
        <v>0</v>
      </c>
      <c r="AE223" s="36">
        <v>3</v>
      </c>
      <c r="AF223" s="37">
        <v>635.22747000000004</v>
      </c>
      <c r="AG223" s="38">
        <v>226</v>
      </c>
      <c r="AH223" s="32">
        <v>664</v>
      </c>
      <c r="AI223" s="38"/>
      <c r="AJ223" s="38"/>
      <c r="AK223" s="38"/>
      <c r="AL223" s="30"/>
      <c r="AM223" s="26"/>
      <c r="AN223" s="1"/>
    </row>
    <row r="224" spans="1:40" ht="15" x14ac:dyDescent="0.25">
      <c r="A224" s="57">
        <v>7</v>
      </c>
      <c r="B224" s="57">
        <v>7</v>
      </c>
      <c r="C224" s="57" t="s">
        <v>196</v>
      </c>
      <c r="D224" s="29" t="s">
        <v>34</v>
      </c>
      <c r="E224" s="29"/>
      <c r="F224" s="27">
        <v>216</v>
      </c>
      <c r="G224" s="27">
        <v>193</v>
      </c>
      <c r="H224" s="27">
        <v>225</v>
      </c>
      <c r="I224" s="27"/>
      <c r="J224" s="27"/>
      <c r="K224" s="32">
        <f>IFERROR(LARGE(E224:J224,1),0)+IF($D$5&gt;=2,IFERROR(LARGE(E224:J224,2),0),0)+IF($D$5&gt;=3,IFERROR(LARGE(E224:J224,3),0),0)+IF($D$5&gt;=4,IFERROR(LARGE(E224:J224,4),0),0)+IF($D$5&gt;=5,IFERROR(LARGE(E224:J224,5),0),0)+IF($D$5&gt;=6,IFERROR(LARGE(E224:J224,6),0),0)</f>
        <v>634</v>
      </c>
      <c r="L224" s="32" t="s">
        <v>928</v>
      </c>
      <c r="M224" s="32"/>
      <c r="N224" s="32">
        <f>K224-(ROW(K224)-ROW(K$6))/10000</f>
        <v>633.97820000000002</v>
      </c>
      <c r="O224" s="32">
        <f>COUNT(E224:J224)</f>
        <v>3</v>
      </c>
      <c r="P224" s="32">
        <f ca="1">IF(AND(O224=1,OFFSET(D224,0,P$3)&gt;0),"Y",0)</f>
        <v>0</v>
      </c>
      <c r="Q224" s="33" t="s">
        <v>136</v>
      </c>
      <c r="R224" s="34">
        <f>1-(Q224=Q223)</f>
        <v>0</v>
      </c>
      <c r="S224" s="34">
        <f>N224+T224/1000+U224/10000+V224/100000+W224/1000000+X224/10000000+Y224/100000000</f>
        <v>634.22673000000009</v>
      </c>
      <c r="T224" s="27">
        <v>225</v>
      </c>
      <c r="U224" s="27">
        <v>216</v>
      </c>
      <c r="V224" s="27">
        <v>193</v>
      </c>
      <c r="W224" s="29"/>
      <c r="X224" s="27"/>
      <c r="Y224" s="27"/>
      <c r="AA224" s="35">
        <v>0</v>
      </c>
      <c r="AB224" s="35">
        <v>0</v>
      </c>
      <c r="AC224" s="35">
        <v>0</v>
      </c>
      <c r="AD224" s="35">
        <v>0</v>
      </c>
      <c r="AE224" s="36">
        <v>3</v>
      </c>
      <c r="AF224" s="37">
        <v>634.22673000000009</v>
      </c>
      <c r="AG224" s="38">
        <v>225</v>
      </c>
      <c r="AH224" s="32">
        <v>666</v>
      </c>
      <c r="AI224" s="38"/>
      <c r="AJ224" s="38"/>
      <c r="AK224" s="38"/>
      <c r="AL224" s="30"/>
      <c r="AM224" s="26"/>
      <c r="AN224" s="1"/>
    </row>
    <row r="225" spans="1:40" ht="15" x14ac:dyDescent="0.25">
      <c r="A225" s="57">
        <v>8</v>
      </c>
      <c r="B225" s="57">
        <v>8</v>
      </c>
      <c r="C225" s="57" t="s">
        <v>206</v>
      </c>
      <c r="D225" s="29" t="s">
        <v>208</v>
      </c>
      <c r="E225" s="29">
        <v>187</v>
      </c>
      <c r="F225" s="27">
        <v>200</v>
      </c>
      <c r="G225" s="27">
        <v>184</v>
      </c>
      <c r="H225" s="27">
        <v>219</v>
      </c>
      <c r="I225" s="27"/>
      <c r="J225" s="27"/>
      <c r="K225" s="32">
        <f>IFERROR(LARGE(E225:J225,1),0)+IF($D$5&gt;=2,IFERROR(LARGE(E225:J225,2),0),0)+IF($D$5&gt;=3,IFERROR(LARGE(E225:J225,3),0),0)+IF($D$5&gt;=4,IFERROR(LARGE(E225:J225,4),0),0)+IF($D$5&gt;=5,IFERROR(LARGE(E225:J225,5),0),0)+IF($D$5&gt;=6,IFERROR(LARGE(E225:J225,6),0),0)</f>
        <v>606</v>
      </c>
      <c r="L225" s="32" t="s">
        <v>928</v>
      </c>
      <c r="M225" s="32"/>
      <c r="N225" s="32">
        <f>K225-(ROW(K225)-ROW(K$6))/10000</f>
        <v>605.97810000000004</v>
      </c>
      <c r="O225" s="32">
        <f>COUNT(E225:J225)</f>
        <v>4</v>
      </c>
      <c r="P225" s="32">
        <f ca="1">IF(AND(O225=1,OFFSET(D225,0,P$3)&gt;0),"Y",0)</f>
        <v>0</v>
      </c>
      <c r="Q225" s="33" t="s">
        <v>136</v>
      </c>
      <c r="R225" s="34">
        <f>1-(Q225=Q224)</f>
        <v>0</v>
      </c>
      <c r="S225" s="34">
        <f>N225+T225/1000+U225/10000+V225/100000+W225/1000000+X225/10000000+Y225/100000000</f>
        <v>606.21915400000012</v>
      </c>
      <c r="T225" s="27">
        <v>219</v>
      </c>
      <c r="U225" s="27">
        <v>200</v>
      </c>
      <c r="V225" s="29">
        <v>187</v>
      </c>
      <c r="W225" s="27">
        <v>184</v>
      </c>
      <c r="X225" s="27"/>
      <c r="Y225" s="27"/>
      <c r="AA225" s="35">
        <v>0</v>
      </c>
      <c r="AB225" s="35">
        <v>0</v>
      </c>
      <c r="AC225" s="35">
        <v>0</v>
      </c>
      <c r="AD225" s="35">
        <v>0</v>
      </c>
      <c r="AE225" s="36">
        <v>4</v>
      </c>
      <c r="AF225" s="37">
        <v>606.21915400000012</v>
      </c>
      <c r="AG225" s="38">
        <v>219</v>
      </c>
      <c r="AH225" s="32">
        <v>638</v>
      </c>
      <c r="AI225" s="38"/>
      <c r="AJ225" s="38"/>
      <c r="AK225" s="38"/>
      <c r="AL225" s="30"/>
      <c r="AM225" s="26"/>
      <c r="AN225" s="1"/>
    </row>
    <row r="226" spans="1:40" ht="15" x14ac:dyDescent="0.25">
      <c r="A226" s="57">
        <v>9</v>
      </c>
      <c r="B226" s="57">
        <v>9</v>
      </c>
      <c r="C226" s="57" t="s">
        <v>229</v>
      </c>
      <c r="D226" s="29" t="s">
        <v>40</v>
      </c>
      <c r="E226" s="29">
        <v>172</v>
      </c>
      <c r="F226" s="27">
        <v>194</v>
      </c>
      <c r="G226" s="27">
        <v>177</v>
      </c>
      <c r="H226" s="27">
        <v>205</v>
      </c>
      <c r="I226" s="27"/>
      <c r="J226" s="27"/>
      <c r="K226" s="32">
        <f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576</v>
      </c>
      <c r="L226" s="32" t="s">
        <v>928</v>
      </c>
      <c r="M226" s="32"/>
      <c r="N226" s="32">
        <f>K226-(ROW(K226)-ROW(K$6))/10000</f>
        <v>575.97799999999995</v>
      </c>
      <c r="O226" s="32">
        <f>COUNT(E226:J226)</f>
        <v>4</v>
      </c>
      <c r="P226" s="32">
        <f ca="1">IF(AND(O226=1,OFFSET(D226,0,P$3)&gt;0),"Y",0)</f>
        <v>0</v>
      </c>
      <c r="Q226" s="33" t="s">
        <v>136</v>
      </c>
      <c r="R226" s="34">
        <f>1-(Q226=Q225)</f>
        <v>0</v>
      </c>
      <c r="S226" s="34">
        <f>N226+T226/1000+U226/10000+V226/100000+W226/1000000+X226/10000000+Y226/100000000</f>
        <v>576.204342</v>
      </c>
      <c r="T226" s="27">
        <v>205</v>
      </c>
      <c r="U226" s="27">
        <v>194</v>
      </c>
      <c r="V226" s="27">
        <v>177</v>
      </c>
      <c r="W226" s="29">
        <v>172</v>
      </c>
      <c r="X226" s="27"/>
      <c r="Y226" s="27"/>
      <c r="AA226" s="35">
        <v>0</v>
      </c>
      <c r="AB226" s="35">
        <v>0</v>
      </c>
      <c r="AC226" s="35">
        <v>0</v>
      </c>
      <c r="AD226" s="35">
        <v>0</v>
      </c>
      <c r="AE226" s="36">
        <v>4</v>
      </c>
      <c r="AF226" s="37">
        <v>576.204342</v>
      </c>
      <c r="AG226" s="38">
        <v>205</v>
      </c>
      <c r="AH226" s="32">
        <v>604</v>
      </c>
      <c r="AI226" s="38"/>
      <c r="AJ226" s="38"/>
      <c r="AK226" s="38"/>
      <c r="AL226" s="30"/>
      <c r="AM226" s="26"/>
      <c r="AN226" s="1"/>
    </row>
    <row r="227" spans="1:40" ht="15" x14ac:dyDescent="0.25">
      <c r="A227" s="57">
        <v>10</v>
      </c>
      <c r="B227" s="57">
        <v>10</v>
      </c>
      <c r="C227" s="57" t="s">
        <v>230</v>
      </c>
      <c r="D227" s="29" t="s">
        <v>208</v>
      </c>
      <c r="E227" s="29">
        <v>181</v>
      </c>
      <c r="F227" s="27"/>
      <c r="G227" s="27">
        <v>179</v>
      </c>
      <c r="H227" s="27">
        <v>204</v>
      </c>
      <c r="I227" s="27"/>
      <c r="J227" s="27"/>
      <c r="K227" s="32">
        <f>IFERROR(LARGE(E227:J227,1),0)+IF($D$5&gt;=2,IFERROR(LARGE(E227:J227,2),0),0)+IF($D$5&gt;=3,IFERROR(LARGE(E227:J227,3),0),0)+IF($D$5&gt;=4,IFERROR(LARGE(E227:J227,4),0),0)+IF($D$5&gt;=5,IFERROR(LARGE(E227:J227,5),0),0)+IF($D$5&gt;=6,IFERROR(LARGE(E227:J227,6),0),0)</f>
        <v>564</v>
      </c>
      <c r="L227" s="32" t="s">
        <v>928</v>
      </c>
      <c r="M227" s="32"/>
      <c r="N227" s="32">
        <f>K227-(ROW(K227)-ROW(K$6))/10000</f>
        <v>563.97789999999998</v>
      </c>
      <c r="O227" s="32">
        <f>COUNT(E227:J227)</f>
        <v>3</v>
      </c>
      <c r="P227" s="32">
        <f ca="1">IF(AND(O227=1,OFFSET(D227,0,P$3)&gt;0),"Y",0)</f>
        <v>0</v>
      </c>
      <c r="Q227" s="33" t="s">
        <v>136</v>
      </c>
      <c r="R227" s="34">
        <f>1-(Q227=Q226)</f>
        <v>0</v>
      </c>
      <c r="S227" s="34">
        <f>N227+T227/1000+U227/10000+V227/100000+W227/1000000+X227/10000000+Y227/100000000</f>
        <v>564.20178999999996</v>
      </c>
      <c r="T227" s="27">
        <v>204</v>
      </c>
      <c r="U227" s="29">
        <v>181</v>
      </c>
      <c r="V227" s="27">
        <v>179</v>
      </c>
      <c r="W227" s="27"/>
      <c r="X227" s="27"/>
      <c r="Y227" s="27"/>
      <c r="AA227" s="35">
        <v>0</v>
      </c>
      <c r="AB227" s="35">
        <v>0</v>
      </c>
      <c r="AC227" s="35">
        <v>0</v>
      </c>
      <c r="AD227" s="35">
        <v>0</v>
      </c>
      <c r="AE227" s="36">
        <v>3</v>
      </c>
      <c r="AF227" s="37">
        <v>564.20178999999996</v>
      </c>
      <c r="AG227" s="38">
        <v>204</v>
      </c>
      <c r="AH227" s="32">
        <v>589</v>
      </c>
      <c r="AI227" s="38"/>
      <c r="AJ227" s="38"/>
      <c r="AK227" s="38"/>
      <c r="AL227" s="30"/>
      <c r="AM227" s="26"/>
      <c r="AN227" s="1"/>
    </row>
    <row r="228" spans="1:40" ht="15" x14ac:dyDescent="0.25">
      <c r="A228" s="57">
        <v>11</v>
      </c>
      <c r="B228" s="57">
        <v>11</v>
      </c>
      <c r="C228" s="57" t="s">
        <v>261</v>
      </c>
      <c r="D228" s="29" t="s">
        <v>124</v>
      </c>
      <c r="E228" s="29">
        <v>171</v>
      </c>
      <c r="F228" s="27">
        <v>167</v>
      </c>
      <c r="G228" s="27"/>
      <c r="H228" s="27">
        <v>189</v>
      </c>
      <c r="I228" s="27"/>
      <c r="J228" s="27"/>
      <c r="K228" s="32">
        <f>IFERROR(LARGE(E228:J228,1),0)+IF($D$5&gt;=2,IFERROR(LARGE(E228:J228,2),0),0)+IF($D$5&gt;=3,IFERROR(LARGE(E228:J228,3),0),0)+IF($D$5&gt;=4,IFERROR(LARGE(E228:J228,4),0),0)+IF($D$5&gt;=5,IFERROR(LARGE(E228:J228,5),0),0)+IF($D$5&gt;=6,IFERROR(LARGE(E228:J228,6),0),0)</f>
        <v>527</v>
      </c>
      <c r="L228" s="32" t="s">
        <v>928</v>
      </c>
      <c r="M228" s="32"/>
      <c r="N228" s="32">
        <f>K228-(ROW(K228)-ROW(K$6))/10000</f>
        <v>526.9778</v>
      </c>
      <c r="O228" s="32">
        <f>COUNT(E228:J228)</f>
        <v>3</v>
      </c>
      <c r="P228" s="32">
        <f ca="1">IF(AND(O228=1,OFFSET(D228,0,P$3)&gt;0),"Y",0)</f>
        <v>0</v>
      </c>
      <c r="Q228" s="33" t="s">
        <v>136</v>
      </c>
      <c r="R228" s="34">
        <f>1-(Q228=Q227)</f>
        <v>0</v>
      </c>
      <c r="S228" s="34">
        <f>N228+T228/1000+U228/10000+V228/100000+W228/1000000+X228/10000000+Y228/100000000</f>
        <v>527.18556999999998</v>
      </c>
      <c r="T228" s="27">
        <v>189</v>
      </c>
      <c r="U228" s="29">
        <v>171</v>
      </c>
      <c r="V228" s="27">
        <v>167</v>
      </c>
      <c r="W228" s="27"/>
      <c r="X228" s="27"/>
      <c r="Y228" s="27"/>
      <c r="AA228" s="35">
        <v>0</v>
      </c>
      <c r="AB228" s="35">
        <v>0</v>
      </c>
      <c r="AC228" s="35">
        <v>0</v>
      </c>
      <c r="AD228" s="35">
        <v>0</v>
      </c>
      <c r="AE228" s="36">
        <v>3</v>
      </c>
      <c r="AF228" s="37">
        <v>527.18556999999998</v>
      </c>
      <c r="AG228" s="38">
        <v>189</v>
      </c>
      <c r="AH228" s="32">
        <v>549</v>
      </c>
      <c r="AI228" s="38"/>
      <c r="AJ228" s="38"/>
      <c r="AK228" s="38"/>
      <c r="AL228" s="30"/>
      <c r="AM228" s="26"/>
      <c r="AN228" s="1"/>
    </row>
    <row r="229" spans="1:40" ht="15" x14ac:dyDescent="0.25">
      <c r="A229" s="57">
        <v>12</v>
      </c>
      <c r="B229" s="57">
        <v>12</v>
      </c>
      <c r="C229" s="57" t="s">
        <v>557</v>
      </c>
      <c r="D229" s="29" t="s">
        <v>59</v>
      </c>
      <c r="E229" s="29">
        <v>168</v>
      </c>
      <c r="F229" s="27">
        <v>172</v>
      </c>
      <c r="G229" s="27">
        <v>165</v>
      </c>
      <c r="H229" s="27"/>
      <c r="I229" s="27"/>
      <c r="J229" s="27"/>
      <c r="K229" s="32">
        <f>IFERROR(LARGE(E229:J229,1),0)+IF($D$5&gt;=2,IFERROR(LARGE(E229:J229,2),0),0)+IF($D$5&gt;=3,IFERROR(LARGE(E229:J229,3),0),0)+IF($D$5&gt;=4,IFERROR(LARGE(E229:J229,4),0),0)+IF($D$5&gt;=5,IFERROR(LARGE(E229:J229,5),0),0)+IF($D$5&gt;=6,IFERROR(LARGE(E229:J229,6),0),0)</f>
        <v>505</v>
      </c>
      <c r="L229" s="32" t="s">
        <v>928</v>
      </c>
      <c r="M229" s="32"/>
      <c r="N229" s="32">
        <f>K229-(ROW(K229)-ROW(K$6))/10000</f>
        <v>504.97770000000003</v>
      </c>
      <c r="O229" s="32">
        <f>COUNT(E229:J229)</f>
        <v>3</v>
      </c>
      <c r="P229" s="32">
        <f ca="1">IF(AND(O229=1,OFFSET(D229,0,P$3)&gt;0),"Y",0)</f>
        <v>0</v>
      </c>
      <c r="Q229" s="33" t="s">
        <v>136</v>
      </c>
      <c r="R229" s="34">
        <f>1-(Q229=Q228)</f>
        <v>0</v>
      </c>
      <c r="S229" s="34">
        <f>N229+T229/1000+U229/10000+V229/100000+W229/1000000+X229/10000000+Y229/100000000</f>
        <v>505.16815000000003</v>
      </c>
      <c r="T229" s="27">
        <v>172</v>
      </c>
      <c r="U229" s="29">
        <v>168</v>
      </c>
      <c r="V229" s="27">
        <v>165</v>
      </c>
      <c r="W229" s="27"/>
      <c r="X229" s="27"/>
      <c r="Y229" s="27"/>
      <c r="AA229" s="35">
        <v>0</v>
      </c>
      <c r="AB229" s="35">
        <v>0</v>
      </c>
      <c r="AC229" s="35">
        <v>0</v>
      </c>
      <c r="AD229" s="35">
        <v>0</v>
      </c>
      <c r="AE229" s="36">
        <v>3</v>
      </c>
      <c r="AF229" s="37">
        <v>505.16815000000003</v>
      </c>
      <c r="AG229" s="38">
        <v>172</v>
      </c>
      <c r="AH229" s="32">
        <v>512</v>
      </c>
      <c r="AI229" s="38"/>
      <c r="AJ229" s="38"/>
      <c r="AK229" s="38"/>
      <c r="AL229" s="30"/>
      <c r="AM229" s="26"/>
      <c r="AN229" s="1"/>
    </row>
    <row r="230" spans="1:40" ht="15" x14ac:dyDescent="0.25">
      <c r="A230" s="57">
        <v>13</v>
      </c>
      <c r="B230" s="57">
        <v>13</v>
      </c>
      <c r="C230" s="57" t="s">
        <v>558</v>
      </c>
      <c r="D230" s="29" t="s">
        <v>124</v>
      </c>
      <c r="E230" s="29">
        <v>174</v>
      </c>
      <c r="F230" s="27">
        <v>170</v>
      </c>
      <c r="G230" s="27">
        <v>157</v>
      </c>
      <c r="H230" s="27"/>
      <c r="I230" s="27"/>
      <c r="J230" s="27"/>
      <c r="K230" s="32">
        <f>IFERROR(LARGE(E230:J230,1),0)+IF($D$5&gt;=2,IFERROR(LARGE(E230:J230,2),0),0)+IF($D$5&gt;=3,IFERROR(LARGE(E230:J230,3),0),0)+IF($D$5&gt;=4,IFERROR(LARGE(E230:J230,4),0),0)+IF($D$5&gt;=5,IFERROR(LARGE(E230:J230,5),0),0)+IF($D$5&gt;=6,IFERROR(LARGE(E230:J230,6),0),0)</f>
        <v>501</v>
      </c>
      <c r="L230" s="32" t="s">
        <v>928</v>
      </c>
      <c r="M230" s="32"/>
      <c r="N230" s="32">
        <f>K230-(ROW(K230)-ROW(K$6))/10000</f>
        <v>500.9776</v>
      </c>
      <c r="O230" s="32">
        <f>COUNT(E230:J230)</f>
        <v>3</v>
      </c>
      <c r="P230" s="32">
        <f ca="1">IF(AND(O230=1,OFFSET(D230,0,P$3)&gt;0),"Y",0)</f>
        <v>0</v>
      </c>
      <c r="Q230" s="33" t="s">
        <v>136</v>
      </c>
      <c r="R230" s="34">
        <f>1-(Q230=Q229)</f>
        <v>0</v>
      </c>
      <c r="S230" s="34">
        <f>N230+T230/1000+U230/10000+V230/100000+W230/1000000+X230/10000000+Y230/100000000</f>
        <v>501.17016999999998</v>
      </c>
      <c r="T230" s="29">
        <v>174</v>
      </c>
      <c r="U230" s="27">
        <v>170</v>
      </c>
      <c r="V230" s="27">
        <v>157</v>
      </c>
      <c r="W230" s="27"/>
      <c r="X230" s="27"/>
      <c r="Y230" s="27"/>
      <c r="AA230" s="35">
        <v>0</v>
      </c>
      <c r="AB230" s="35">
        <v>0</v>
      </c>
      <c r="AC230" s="35">
        <v>0</v>
      </c>
      <c r="AD230" s="35">
        <v>0</v>
      </c>
      <c r="AE230" s="36">
        <v>3</v>
      </c>
      <c r="AF230" s="37">
        <v>501.17016999999998</v>
      </c>
      <c r="AG230" s="38">
        <v>174</v>
      </c>
      <c r="AH230" s="32">
        <v>518</v>
      </c>
      <c r="AI230" s="38"/>
      <c r="AJ230" s="38"/>
      <c r="AK230" s="38"/>
      <c r="AL230" s="30"/>
      <c r="AM230" s="26"/>
      <c r="AN230" s="1"/>
    </row>
    <row r="231" spans="1:40" ht="15" x14ac:dyDescent="0.25">
      <c r="A231" s="57">
        <v>14</v>
      </c>
      <c r="B231" s="57">
        <v>14</v>
      </c>
      <c r="C231" s="57" t="s">
        <v>268</v>
      </c>
      <c r="D231" s="29" t="s">
        <v>225</v>
      </c>
      <c r="E231" s="29">
        <v>165</v>
      </c>
      <c r="F231" s="27">
        <v>148</v>
      </c>
      <c r="G231" s="27">
        <v>146</v>
      </c>
      <c r="H231" s="27">
        <v>185</v>
      </c>
      <c r="I231" s="27"/>
      <c r="J231" s="27"/>
      <c r="K231" s="32">
        <f>IFERROR(LARGE(E231:J231,1),0)+IF($D$5&gt;=2,IFERROR(LARGE(E231:J231,2),0),0)+IF($D$5&gt;=3,IFERROR(LARGE(E231:J231,3),0),0)+IF($D$5&gt;=4,IFERROR(LARGE(E231:J231,4),0),0)+IF($D$5&gt;=5,IFERROR(LARGE(E231:J231,5),0),0)+IF($D$5&gt;=6,IFERROR(LARGE(E231:J231,6),0),0)</f>
        <v>498</v>
      </c>
      <c r="L231" s="32" t="s">
        <v>928</v>
      </c>
      <c r="M231" s="32"/>
      <c r="N231" s="32">
        <f>K231-(ROW(K231)-ROW(K$6))/10000</f>
        <v>497.97750000000002</v>
      </c>
      <c r="O231" s="32">
        <f>COUNT(E231:J231)</f>
        <v>4</v>
      </c>
      <c r="P231" s="32">
        <f ca="1">IF(AND(O231=1,OFFSET(D231,0,P$3)&gt;0),"Y",0)</f>
        <v>0</v>
      </c>
      <c r="Q231" s="33" t="s">
        <v>136</v>
      </c>
      <c r="R231" s="34">
        <f>1-(Q231=Q230)</f>
        <v>0</v>
      </c>
      <c r="S231" s="34">
        <f>N231+T231/1000+U231/10000+V231/100000+W231/1000000+X231/10000000+Y231/100000000</f>
        <v>498.18062600000002</v>
      </c>
      <c r="T231" s="27">
        <v>185</v>
      </c>
      <c r="U231" s="29">
        <v>165</v>
      </c>
      <c r="V231" s="27">
        <v>148</v>
      </c>
      <c r="W231" s="27">
        <v>146</v>
      </c>
      <c r="X231" s="27"/>
      <c r="Y231" s="27"/>
      <c r="AA231" s="35">
        <v>0</v>
      </c>
      <c r="AB231" s="35">
        <v>0</v>
      </c>
      <c r="AC231" s="35">
        <v>0</v>
      </c>
      <c r="AD231" s="35">
        <v>0</v>
      </c>
      <c r="AE231" s="36">
        <v>4</v>
      </c>
      <c r="AF231" s="37">
        <v>498.18062600000002</v>
      </c>
      <c r="AG231" s="38">
        <v>185</v>
      </c>
      <c r="AH231" s="32">
        <v>535</v>
      </c>
      <c r="AI231" s="38"/>
      <c r="AJ231" s="38"/>
      <c r="AK231" s="38"/>
      <c r="AL231" s="30"/>
      <c r="AM231" s="26"/>
      <c r="AN231" s="1"/>
    </row>
    <row r="232" spans="1:40" ht="15" x14ac:dyDescent="0.25">
      <c r="A232" s="57">
        <v>15</v>
      </c>
      <c r="B232" s="57">
        <v>15</v>
      </c>
      <c r="C232" s="57" t="s">
        <v>559</v>
      </c>
      <c r="D232" s="29" t="s">
        <v>34</v>
      </c>
      <c r="E232" s="29"/>
      <c r="F232" s="27">
        <v>263</v>
      </c>
      <c r="G232" s="27">
        <v>228</v>
      </c>
      <c r="H232" s="27"/>
      <c r="I232" s="27"/>
      <c r="J232" s="27"/>
      <c r="K232" s="32">
        <f>IFERROR(LARGE(E232:J232,1),0)+IF($D$5&gt;=2,IFERROR(LARGE(E232:J232,2),0),0)+IF($D$5&gt;=3,IFERROR(LARGE(E232:J232,3),0),0)+IF($D$5&gt;=4,IFERROR(LARGE(E232:J232,4),0),0)+IF($D$5&gt;=5,IFERROR(LARGE(E232:J232,5),0),0)+IF($D$5&gt;=6,IFERROR(LARGE(E232:J232,6),0),0)</f>
        <v>491</v>
      </c>
      <c r="L232" s="32" t="s">
        <v>928</v>
      </c>
      <c r="M232" s="32"/>
      <c r="N232" s="32">
        <f>K232-(ROW(K232)-ROW(K$6))/10000</f>
        <v>490.97739999999999</v>
      </c>
      <c r="O232" s="32">
        <f>COUNT(E232:J232)</f>
        <v>2</v>
      </c>
      <c r="P232" s="32">
        <f ca="1">IF(AND(O232=1,OFFSET(D232,0,P$3)&gt;0),"Y",0)</f>
        <v>0</v>
      </c>
      <c r="Q232" s="33" t="s">
        <v>136</v>
      </c>
      <c r="R232" s="34">
        <f>1-(Q232=Q231)</f>
        <v>0</v>
      </c>
      <c r="S232" s="34">
        <f>N232+T232/1000+U232/10000+V232/100000+W232/1000000+X232/10000000+Y232/100000000</f>
        <v>491.26319999999998</v>
      </c>
      <c r="T232" s="27">
        <v>263</v>
      </c>
      <c r="U232" s="27">
        <v>228</v>
      </c>
      <c r="V232" s="29"/>
      <c r="W232" s="27"/>
      <c r="X232" s="27"/>
      <c r="Y232" s="27"/>
      <c r="AA232" s="35">
        <v>0</v>
      </c>
      <c r="AB232" s="35">
        <v>0</v>
      </c>
      <c r="AC232" s="35">
        <v>0</v>
      </c>
      <c r="AD232" s="35">
        <v>0</v>
      </c>
      <c r="AE232" s="36">
        <v>2</v>
      </c>
      <c r="AF232" s="37">
        <v>491.26319999999998</v>
      </c>
      <c r="AG232" s="38">
        <v>263</v>
      </c>
      <c r="AH232" s="32">
        <v>754</v>
      </c>
      <c r="AI232" s="38" t="s">
        <v>553</v>
      </c>
      <c r="AJ232" s="38" t="s">
        <v>554</v>
      </c>
      <c r="AK232" s="38" t="s">
        <v>555</v>
      </c>
      <c r="AL232" s="30"/>
      <c r="AM232" s="26"/>
      <c r="AN232" s="1"/>
    </row>
    <row r="233" spans="1:40" ht="15" x14ac:dyDescent="0.25">
      <c r="A233" s="57">
        <v>16</v>
      </c>
      <c r="B233" s="57">
        <v>16</v>
      </c>
      <c r="C233" s="57" t="s">
        <v>560</v>
      </c>
      <c r="D233" s="29" t="s">
        <v>96</v>
      </c>
      <c r="E233" s="29"/>
      <c r="F233" s="27">
        <v>246</v>
      </c>
      <c r="G233" s="27">
        <v>236</v>
      </c>
      <c r="H233" s="27"/>
      <c r="I233" s="27"/>
      <c r="J233" s="27"/>
      <c r="K233" s="32">
        <f>IFERROR(LARGE(E233:J233,1),0)+IF($D$5&gt;=2,IFERROR(LARGE(E233:J233,2),0),0)+IF($D$5&gt;=3,IFERROR(LARGE(E233:J233,3),0),0)+IF($D$5&gt;=4,IFERROR(LARGE(E233:J233,4),0),0)+IF($D$5&gt;=5,IFERROR(LARGE(E233:J233,5),0),0)+IF($D$5&gt;=6,IFERROR(LARGE(E233:J233,6),0),0)</f>
        <v>482</v>
      </c>
      <c r="L233" s="32" t="s">
        <v>928</v>
      </c>
      <c r="M233" s="32"/>
      <c r="N233" s="32">
        <f>K233-(ROW(K233)-ROW(K$6))/10000</f>
        <v>481.97730000000001</v>
      </c>
      <c r="O233" s="32">
        <f>COUNT(E233:J233)</f>
        <v>2</v>
      </c>
      <c r="P233" s="32">
        <f ca="1">IF(AND(O233=1,OFFSET(D233,0,P$3)&gt;0),"Y",0)</f>
        <v>0</v>
      </c>
      <c r="Q233" s="33" t="s">
        <v>136</v>
      </c>
      <c r="R233" s="34">
        <f>1-(Q233=Q232)</f>
        <v>0</v>
      </c>
      <c r="S233" s="34">
        <f>N233+T233/1000+U233/10000+V233/100000+W233/1000000+X233/10000000+Y233/100000000</f>
        <v>482.24689999999998</v>
      </c>
      <c r="T233" s="27">
        <v>246</v>
      </c>
      <c r="U233" s="27">
        <v>236</v>
      </c>
      <c r="V233" s="29"/>
      <c r="W233" s="27"/>
      <c r="X233" s="27"/>
      <c r="Y233" s="27"/>
      <c r="AA233" s="35">
        <v>0</v>
      </c>
      <c r="AB233" s="35">
        <v>0</v>
      </c>
      <c r="AC233" s="35">
        <v>0</v>
      </c>
      <c r="AD233" s="35">
        <v>0</v>
      </c>
      <c r="AE233" s="36">
        <v>2</v>
      </c>
      <c r="AF233" s="37">
        <v>482.24689999999998</v>
      </c>
      <c r="AG233" s="38">
        <v>246</v>
      </c>
      <c r="AH233" s="32">
        <v>728</v>
      </c>
      <c r="AI233" s="38" t="s">
        <v>553</v>
      </c>
      <c r="AJ233" s="38" t="s">
        <v>554</v>
      </c>
      <c r="AK233" s="38" t="s">
        <v>555</v>
      </c>
      <c r="AL233" s="30"/>
      <c r="AM233" s="26"/>
      <c r="AN233" s="1"/>
    </row>
    <row r="234" spans="1:40" ht="15" x14ac:dyDescent="0.25">
      <c r="A234" s="57">
        <v>17</v>
      </c>
      <c r="B234" s="57">
        <v>17</v>
      </c>
      <c r="C234" s="57" t="s">
        <v>280</v>
      </c>
      <c r="D234" s="29" t="s">
        <v>225</v>
      </c>
      <c r="E234" s="29">
        <v>160</v>
      </c>
      <c r="F234" s="27"/>
      <c r="G234" s="27">
        <v>139</v>
      </c>
      <c r="H234" s="27">
        <v>181</v>
      </c>
      <c r="I234" s="27"/>
      <c r="J234" s="27"/>
      <c r="K234" s="32">
        <f>IFERROR(LARGE(E234:J234,1),0)+IF($D$5&gt;=2,IFERROR(LARGE(E234:J234,2),0),0)+IF($D$5&gt;=3,IFERROR(LARGE(E234:J234,3),0),0)+IF($D$5&gt;=4,IFERROR(LARGE(E234:J234,4),0),0)+IF($D$5&gt;=5,IFERROR(LARGE(E234:J234,5),0),0)+IF($D$5&gt;=6,IFERROR(LARGE(E234:J234,6),0),0)</f>
        <v>480</v>
      </c>
      <c r="L234" s="32" t="s">
        <v>928</v>
      </c>
      <c r="M234" s="32"/>
      <c r="N234" s="32">
        <f>K234-(ROW(K234)-ROW(K$6))/10000</f>
        <v>479.97719999999998</v>
      </c>
      <c r="O234" s="32">
        <f>COUNT(E234:J234)</f>
        <v>3</v>
      </c>
      <c r="P234" s="32">
        <f ca="1">IF(AND(O234=1,OFFSET(D234,0,P$3)&gt;0),"Y",0)</f>
        <v>0</v>
      </c>
      <c r="Q234" s="33" t="s">
        <v>136</v>
      </c>
      <c r="R234" s="34">
        <f>1-(Q234=Q233)</f>
        <v>0</v>
      </c>
      <c r="S234" s="34">
        <f>N234+T234/1000+U234/10000+V234/100000+W234/1000000+X234/10000000+Y234/100000000</f>
        <v>480.17559</v>
      </c>
      <c r="T234" s="27">
        <v>181</v>
      </c>
      <c r="U234" s="29">
        <v>160</v>
      </c>
      <c r="V234" s="27">
        <v>139</v>
      </c>
      <c r="W234" s="27"/>
      <c r="X234" s="27"/>
      <c r="Y234" s="27"/>
      <c r="AA234" s="35">
        <v>0</v>
      </c>
      <c r="AB234" s="35">
        <v>0</v>
      </c>
      <c r="AC234" s="35">
        <v>0</v>
      </c>
      <c r="AD234" s="35">
        <v>0</v>
      </c>
      <c r="AE234" s="36">
        <v>3</v>
      </c>
      <c r="AF234" s="37">
        <v>480.17559</v>
      </c>
      <c r="AG234" s="38">
        <v>181</v>
      </c>
      <c r="AH234" s="32">
        <v>522</v>
      </c>
      <c r="AI234" s="38"/>
      <c r="AJ234" s="38"/>
      <c r="AK234" s="38"/>
      <c r="AL234" s="30"/>
      <c r="AM234" s="26"/>
      <c r="AN234" s="1"/>
    </row>
    <row r="235" spans="1:40" ht="15" x14ac:dyDescent="0.25">
      <c r="A235" s="57">
        <v>18</v>
      </c>
      <c r="B235" s="57">
        <v>18</v>
      </c>
      <c r="C235" s="57" t="s">
        <v>298</v>
      </c>
      <c r="D235" s="29" t="s">
        <v>34</v>
      </c>
      <c r="E235" s="29">
        <v>179</v>
      </c>
      <c r="F235" s="27"/>
      <c r="G235" s="27">
        <v>123</v>
      </c>
      <c r="H235" s="27">
        <v>173</v>
      </c>
      <c r="I235" s="27"/>
      <c r="J235" s="27"/>
      <c r="K235" s="32">
        <f>IFERROR(LARGE(E235:J235,1),0)+IF($D$5&gt;=2,IFERROR(LARGE(E235:J235,2),0),0)+IF($D$5&gt;=3,IFERROR(LARGE(E235:J235,3),0),0)+IF($D$5&gt;=4,IFERROR(LARGE(E235:J235,4),0),0)+IF($D$5&gt;=5,IFERROR(LARGE(E235:J235,5),0),0)+IF($D$5&gt;=6,IFERROR(LARGE(E235:J235,6),0),0)</f>
        <v>475</v>
      </c>
      <c r="L235" s="32" t="s">
        <v>928</v>
      </c>
      <c r="M235" s="32"/>
      <c r="N235" s="32">
        <f>K235-(ROW(K235)-ROW(K$6))/10000</f>
        <v>474.97710000000001</v>
      </c>
      <c r="O235" s="32">
        <f>COUNT(E235:J235)</f>
        <v>3</v>
      </c>
      <c r="P235" s="32">
        <f ca="1">IF(AND(O235=1,OFFSET(D235,0,P$3)&gt;0),"Y",0)</f>
        <v>0</v>
      </c>
      <c r="Q235" s="33" t="s">
        <v>136</v>
      </c>
      <c r="R235" s="34">
        <f>1-(Q235=Q234)</f>
        <v>0</v>
      </c>
      <c r="S235" s="34">
        <f>N235+T235/1000+U235/10000+V235/100000+W235/1000000+X235/10000000+Y235/100000000</f>
        <v>475.17462999999998</v>
      </c>
      <c r="T235" s="29">
        <v>179</v>
      </c>
      <c r="U235" s="27">
        <v>173</v>
      </c>
      <c r="V235" s="27">
        <v>123</v>
      </c>
      <c r="W235" s="27"/>
      <c r="X235" s="27"/>
      <c r="Y235" s="27"/>
      <c r="AA235" s="35">
        <v>0</v>
      </c>
      <c r="AB235" s="35">
        <v>0</v>
      </c>
      <c r="AC235" s="35">
        <v>0</v>
      </c>
      <c r="AD235" s="35">
        <v>0</v>
      </c>
      <c r="AE235" s="36">
        <v>3</v>
      </c>
      <c r="AF235" s="37">
        <v>475.17462999999998</v>
      </c>
      <c r="AG235" s="38">
        <v>179</v>
      </c>
      <c r="AH235" s="32">
        <v>531</v>
      </c>
      <c r="AI235" s="38"/>
      <c r="AJ235" s="38"/>
      <c r="AK235" s="38"/>
      <c r="AL235" s="30"/>
      <c r="AM235" s="26"/>
      <c r="AN235" s="1"/>
    </row>
    <row r="236" spans="1:40" ht="15" x14ac:dyDescent="0.25">
      <c r="A236" s="57">
        <v>19</v>
      </c>
      <c r="B236" s="57">
        <v>19</v>
      </c>
      <c r="C236" s="57" t="s">
        <v>273</v>
      </c>
      <c r="D236" s="29" t="s">
        <v>124</v>
      </c>
      <c r="E236" s="29">
        <v>148</v>
      </c>
      <c r="F236" s="27"/>
      <c r="G236" s="27">
        <v>126</v>
      </c>
      <c r="H236" s="27">
        <v>183</v>
      </c>
      <c r="I236" s="27"/>
      <c r="J236" s="27"/>
      <c r="K236" s="32">
        <f>IFERROR(LARGE(E236:J236,1),0)+IF($D$5&gt;=2,IFERROR(LARGE(E236:J236,2),0),0)+IF($D$5&gt;=3,IFERROR(LARGE(E236:J236,3),0),0)+IF($D$5&gt;=4,IFERROR(LARGE(E236:J236,4),0),0)+IF($D$5&gt;=5,IFERROR(LARGE(E236:J236,5),0),0)+IF($D$5&gt;=6,IFERROR(LARGE(E236:J236,6),0),0)</f>
        <v>457</v>
      </c>
      <c r="L236" s="32" t="s">
        <v>928</v>
      </c>
      <c r="M236" s="32"/>
      <c r="N236" s="32">
        <f>K236-(ROW(K236)-ROW(K$6))/10000</f>
        <v>456.97699999999998</v>
      </c>
      <c r="O236" s="32">
        <f>COUNT(E236:J236)</f>
        <v>3</v>
      </c>
      <c r="P236" s="32">
        <f ca="1">IF(AND(O236=1,OFFSET(D236,0,P$3)&gt;0),"Y",0)</f>
        <v>0</v>
      </c>
      <c r="Q236" s="33" t="s">
        <v>136</v>
      </c>
      <c r="R236" s="34">
        <f>1-(Q236=Q235)</f>
        <v>0</v>
      </c>
      <c r="S236" s="34">
        <f>N236+T236/1000+U236/10000+V236/100000+W236/1000000+X236/10000000+Y236/100000000</f>
        <v>457.17605999999995</v>
      </c>
      <c r="T236" s="27">
        <v>183</v>
      </c>
      <c r="U236" s="29">
        <v>148</v>
      </c>
      <c r="V236" s="27">
        <v>126</v>
      </c>
      <c r="W236" s="27"/>
      <c r="X236" s="27"/>
      <c r="Y236" s="27"/>
      <c r="AA236" s="35">
        <v>0</v>
      </c>
      <c r="AB236" s="35">
        <v>0</v>
      </c>
      <c r="AC236" s="35">
        <v>0</v>
      </c>
      <c r="AD236" s="35">
        <v>0</v>
      </c>
      <c r="AE236" s="36">
        <v>3</v>
      </c>
      <c r="AF236" s="37">
        <v>457.17605999999995</v>
      </c>
      <c r="AG236" s="38">
        <v>183</v>
      </c>
      <c r="AH236" s="32">
        <v>514</v>
      </c>
      <c r="AI236" s="38"/>
      <c r="AJ236" s="38"/>
      <c r="AK236" s="38"/>
      <c r="AL236" s="30"/>
      <c r="AM236" s="26"/>
      <c r="AN236" s="1"/>
    </row>
    <row r="237" spans="1:40" ht="15" x14ac:dyDescent="0.25">
      <c r="A237" s="57">
        <v>20</v>
      </c>
      <c r="B237" s="57">
        <v>20</v>
      </c>
      <c r="C237" s="57" t="s">
        <v>561</v>
      </c>
      <c r="D237" s="29" t="s">
        <v>68</v>
      </c>
      <c r="E237" s="29">
        <v>222</v>
      </c>
      <c r="F237" s="27">
        <v>196</v>
      </c>
      <c r="G237" s="27"/>
      <c r="H237" s="27"/>
      <c r="I237" s="27"/>
      <c r="J237" s="27"/>
      <c r="K237" s="32">
        <f>IFERROR(LARGE(E237:J237,1),0)+IF($D$5&gt;=2,IFERROR(LARGE(E237:J237,2),0),0)+IF($D$5&gt;=3,IFERROR(LARGE(E237:J237,3),0),0)+IF($D$5&gt;=4,IFERROR(LARGE(E237:J237,4),0),0)+IF($D$5&gt;=5,IFERROR(LARGE(E237:J237,5),0),0)+IF($D$5&gt;=6,IFERROR(LARGE(E237:J237,6),0),0)</f>
        <v>418</v>
      </c>
      <c r="L237" s="32" t="s">
        <v>928</v>
      </c>
      <c r="M237" s="32"/>
      <c r="N237" s="32">
        <f>K237-(ROW(K237)-ROW(K$6))/10000</f>
        <v>417.9769</v>
      </c>
      <c r="O237" s="32">
        <f>COUNT(E237:J237)</f>
        <v>2</v>
      </c>
      <c r="P237" s="32">
        <f ca="1">IF(AND(O237=1,OFFSET(D237,0,P$3)&gt;0),"Y",0)</f>
        <v>0</v>
      </c>
      <c r="Q237" s="33" t="s">
        <v>136</v>
      </c>
      <c r="R237" s="34">
        <f>1-(Q237=Q235)</f>
        <v>0</v>
      </c>
      <c r="S237" s="34">
        <f>N237+T237/1000+U237/10000+V237/100000+W237/1000000+X237/10000000+Y237/100000000</f>
        <v>418.21850000000001</v>
      </c>
      <c r="T237" s="29">
        <v>222</v>
      </c>
      <c r="U237" s="27">
        <v>196</v>
      </c>
      <c r="V237" s="27"/>
      <c r="W237" s="27"/>
      <c r="X237" s="27"/>
      <c r="Y237" s="27"/>
      <c r="AA237" s="35">
        <v>0</v>
      </c>
      <c r="AB237" s="35">
        <v>0</v>
      </c>
      <c r="AC237" s="35">
        <v>0</v>
      </c>
      <c r="AD237" s="35">
        <v>0</v>
      </c>
      <c r="AE237" s="36">
        <v>2</v>
      </c>
      <c r="AF237" s="37">
        <v>418.21850000000001</v>
      </c>
      <c r="AG237" s="38">
        <v>222</v>
      </c>
      <c r="AH237" s="32">
        <v>640</v>
      </c>
      <c r="AI237" s="38"/>
      <c r="AJ237" s="38"/>
      <c r="AK237" s="38"/>
      <c r="AL237" s="30"/>
      <c r="AM237" s="26"/>
      <c r="AN237" s="1"/>
    </row>
    <row r="238" spans="1:40" ht="15" x14ac:dyDescent="0.25">
      <c r="A238" s="57">
        <v>21</v>
      </c>
      <c r="B238" s="57">
        <v>21</v>
      </c>
      <c r="C238" s="57" t="s">
        <v>362</v>
      </c>
      <c r="D238" s="29" t="s">
        <v>59</v>
      </c>
      <c r="E238" s="29">
        <v>113</v>
      </c>
      <c r="F238" s="27">
        <v>122</v>
      </c>
      <c r="G238" s="27">
        <v>93</v>
      </c>
      <c r="H238" s="27">
        <v>149</v>
      </c>
      <c r="I238" s="27"/>
      <c r="J238" s="27"/>
      <c r="K238" s="32">
        <f>IFERROR(LARGE(E238:J238,1),0)+IF($D$5&gt;=2,IFERROR(LARGE(E238:J238,2),0),0)+IF($D$5&gt;=3,IFERROR(LARGE(E238:J238,3),0),0)+IF($D$5&gt;=4,IFERROR(LARGE(E238:J238,4),0),0)+IF($D$5&gt;=5,IFERROR(LARGE(E238:J238,5),0),0)+IF($D$5&gt;=6,IFERROR(LARGE(E238:J238,6),0),0)</f>
        <v>384</v>
      </c>
      <c r="L238" s="32" t="s">
        <v>928</v>
      </c>
      <c r="M238" s="32"/>
      <c r="N238" s="32">
        <f>K238-(ROW(K238)-ROW(K$6))/10000</f>
        <v>383.97680000000003</v>
      </c>
      <c r="O238" s="32">
        <f>COUNT(E238:J238)</f>
        <v>4</v>
      </c>
      <c r="P238" s="32">
        <f ca="1">IF(AND(O238=1,OFFSET(D238,0,P$3)&gt;0),"Y",0)</f>
        <v>0</v>
      </c>
      <c r="Q238" s="33" t="s">
        <v>136</v>
      </c>
      <c r="R238" s="34">
        <f>1-(Q238=Q237)</f>
        <v>0</v>
      </c>
      <c r="S238" s="34">
        <f>N238+T238/1000+U238/10000+V238/100000+W238/1000000+X238/10000000+Y238/100000000</f>
        <v>384.13922300000002</v>
      </c>
      <c r="T238" s="27">
        <v>149</v>
      </c>
      <c r="U238" s="27">
        <v>122</v>
      </c>
      <c r="V238" s="29">
        <v>113</v>
      </c>
      <c r="W238" s="27">
        <v>93</v>
      </c>
      <c r="X238" s="27"/>
      <c r="Y238" s="27"/>
      <c r="AA238" s="35">
        <v>0</v>
      </c>
      <c r="AB238" s="35">
        <v>0</v>
      </c>
      <c r="AC238" s="35">
        <v>0</v>
      </c>
      <c r="AD238" s="35">
        <v>0</v>
      </c>
      <c r="AE238" s="36">
        <v>4</v>
      </c>
      <c r="AF238" s="37">
        <v>384.13922300000002</v>
      </c>
      <c r="AG238" s="38">
        <v>149</v>
      </c>
      <c r="AH238" s="32">
        <v>420</v>
      </c>
      <c r="AI238" s="38"/>
      <c r="AJ238" s="38"/>
      <c r="AK238" s="38"/>
      <c r="AL238" s="30"/>
      <c r="AM238" s="26"/>
      <c r="AN238" s="1"/>
    </row>
    <row r="239" spans="1:40" ht="15" x14ac:dyDescent="0.25">
      <c r="A239" s="57">
        <v>22</v>
      </c>
      <c r="B239" s="57">
        <v>22</v>
      </c>
      <c r="C239" s="57" t="s">
        <v>357</v>
      </c>
      <c r="D239" s="29" t="s">
        <v>124</v>
      </c>
      <c r="E239" s="29">
        <v>129</v>
      </c>
      <c r="F239" s="27"/>
      <c r="G239" s="27">
        <v>98</v>
      </c>
      <c r="H239" s="27">
        <v>152</v>
      </c>
      <c r="I239" s="27"/>
      <c r="J239" s="27"/>
      <c r="K239" s="32">
        <f>IFERROR(LARGE(E239:J239,1),0)+IF($D$5&gt;=2,IFERROR(LARGE(E239:J239,2),0),0)+IF($D$5&gt;=3,IFERROR(LARGE(E239:J239,3),0),0)+IF($D$5&gt;=4,IFERROR(LARGE(E239:J239,4),0),0)+IF($D$5&gt;=5,IFERROR(LARGE(E239:J239,5),0),0)+IF($D$5&gt;=6,IFERROR(LARGE(E239:J239,6),0),0)</f>
        <v>379</v>
      </c>
      <c r="L239" s="32" t="s">
        <v>928</v>
      </c>
      <c r="M239" s="32"/>
      <c r="N239" s="32">
        <f>K239-(ROW(K239)-ROW(K$6))/10000</f>
        <v>378.97669999999999</v>
      </c>
      <c r="O239" s="32">
        <f>COUNT(E239:J239)</f>
        <v>3</v>
      </c>
      <c r="P239" s="32">
        <f ca="1">IF(AND(O239=1,OFFSET(D239,0,P$3)&gt;0),"Y",0)</f>
        <v>0</v>
      </c>
      <c r="Q239" s="33" t="s">
        <v>136</v>
      </c>
      <c r="R239" s="34">
        <f>1-(Q239=Q238)</f>
        <v>0</v>
      </c>
      <c r="S239" s="34">
        <f>N239+T239/1000+U239/10000+V239/100000+W239/1000000+X239/10000000+Y239/100000000</f>
        <v>379.14258000000001</v>
      </c>
      <c r="T239" s="27">
        <v>152</v>
      </c>
      <c r="U239" s="29">
        <v>129</v>
      </c>
      <c r="V239" s="27">
        <v>98</v>
      </c>
      <c r="W239" s="27"/>
      <c r="X239" s="27"/>
      <c r="Y239" s="27"/>
      <c r="AA239" s="35">
        <v>0</v>
      </c>
      <c r="AB239" s="35">
        <v>0</v>
      </c>
      <c r="AC239" s="35">
        <v>0</v>
      </c>
      <c r="AD239" s="35">
        <v>0</v>
      </c>
      <c r="AE239" s="36">
        <v>3</v>
      </c>
      <c r="AF239" s="37">
        <v>379.14258000000001</v>
      </c>
      <c r="AG239" s="38">
        <v>152</v>
      </c>
      <c r="AH239" s="32">
        <v>433</v>
      </c>
      <c r="AI239" s="38"/>
      <c r="AJ239" s="38"/>
      <c r="AK239" s="38"/>
      <c r="AL239" s="30"/>
      <c r="AM239" s="26"/>
      <c r="AN239" s="1"/>
    </row>
    <row r="240" spans="1:40" ht="15" x14ac:dyDescent="0.25">
      <c r="A240" s="57">
        <v>23</v>
      </c>
      <c r="B240" s="57">
        <v>23</v>
      </c>
      <c r="C240" s="57" t="s">
        <v>562</v>
      </c>
      <c r="D240" s="29" t="s">
        <v>81</v>
      </c>
      <c r="E240" s="29">
        <v>126</v>
      </c>
      <c r="F240" s="27">
        <v>125</v>
      </c>
      <c r="G240" s="27">
        <v>105</v>
      </c>
      <c r="H240" s="27"/>
      <c r="I240" s="27"/>
      <c r="J240" s="27"/>
      <c r="K240" s="32">
        <f>IFERROR(LARGE(E240:J240,1),0)+IF($D$5&gt;=2,IFERROR(LARGE(E240:J240,2),0),0)+IF($D$5&gt;=3,IFERROR(LARGE(E240:J240,3),0),0)+IF($D$5&gt;=4,IFERROR(LARGE(E240:J240,4),0),0)+IF($D$5&gt;=5,IFERROR(LARGE(E240:J240,5),0),0)+IF($D$5&gt;=6,IFERROR(LARGE(E240:J240,6),0),0)</f>
        <v>356</v>
      </c>
      <c r="L240" s="32" t="s">
        <v>928</v>
      </c>
      <c r="M240" s="32"/>
      <c r="N240" s="32">
        <f>K240-(ROW(K240)-ROW(K$6))/10000</f>
        <v>355.97660000000002</v>
      </c>
      <c r="O240" s="32">
        <f>COUNT(E240:J240)</f>
        <v>3</v>
      </c>
      <c r="P240" s="32">
        <f ca="1">IF(AND(O240=1,OFFSET(D240,0,P$3)&gt;0),"Y",0)</f>
        <v>0</v>
      </c>
      <c r="Q240" s="33" t="s">
        <v>136</v>
      </c>
      <c r="R240" s="34">
        <f>1-(Q240=Q239)</f>
        <v>0</v>
      </c>
      <c r="S240" s="34">
        <f>N240+T240/1000+U240/10000+V240/100000+W240/1000000+X240/10000000+Y240/100000000</f>
        <v>356.11615</v>
      </c>
      <c r="T240" s="29">
        <v>126</v>
      </c>
      <c r="U240" s="27">
        <v>125</v>
      </c>
      <c r="V240" s="27">
        <v>105</v>
      </c>
      <c r="W240" s="27"/>
      <c r="X240" s="27"/>
      <c r="Y240" s="27"/>
      <c r="AA240" s="35">
        <v>0</v>
      </c>
      <c r="AB240" s="35">
        <v>0</v>
      </c>
      <c r="AC240" s="35">
        <v>0</v>
      </c>
      <c r="AD240" s="35">
        <v>0</v>
      </c>
      <c r="AE240" s="36">
        <v>3</v>
      </c>
      <c r="AF240" s="37">
        <v>356.11615</v>
      </c>
      <c r="AG240" s="38">
        <v>126</v>
      </c>
      <c r="AH240" s="32">
        <v>377</v>
      </c>
      <c r="AI240" s="38"/>
      <c r="AJ240" s="38"/>
      <c r="AK240" s="38"/>
      <c r="AL240" s="30"/>
      <c r="AM240" s="26"/>
      <c r="AN240" s="1"/>
    </row>
    <row r="241" spans="1:40" ht="15" x14ac:dyDescent="0.25">
      <c r="A241" s="57">
        <v>24</v>
      </c>
      <c r="B241" s="57">
        <v>24</v>
      </c>
      <c r="C241" s="57" t="s">
        <v>563</v>
      </c>
      <c r="D241" s="29" t="s">
        <v>40</v>
      </c>
      <c r="E241" s="29">
        <v>114</v>
      </c>
      <c r="F241" s="27">
        <v>132</v>
      </c>
      <c r="G241" s="27">
        <v>107</v>
      </c>
      <c r="H241" s="27"/>
      <c r="I241" s="27"/>
      <c r="J241" s="27"/>
      <c r="K241" s="32">
        <f>IFERROR(LARGE(E241:J241,1),0)+IF($D$5&gt;=2,IFERROR(LARGE(E241:J241,2),0),0)+IF($D$5&gt;=3,IFERROR(LARGE(E241:J241,3),0),0)+IF($D$5&gt;=4,IFERROR(LARGE(E241:J241,4),0),0)+IF($D$5&gt;=5,IFERROR(LARGE(E241:J241,5),0),0)+IF($D$5&gt;=6,IFERROR(LARGE(E241:J241,6),0),0)</f>
        <v>353</v>
      </c>
      <c r="L241" s="32" t="s">
        <v>928</v>
      </c>
      <c r="M241" s="32"/>
      <c r="N241" s="32">
        <f>K241-(ROW(K241)-ROW(K$6))/10000</f>
        <v>352.97649999999999</v>
      </c>
      <c r="O241" s="32">
        <f>COUNT(E241:J241)</f>
        <v>3</v>
      </c>
      <c r="P241" s="32">
        <f ca="1">IF(AND(O241=1,OFFSET(D241,0,P$3)&gt;0),"Y",0)</f>
        <v>0</v>
      </c>
      <c r="Q241" s="33" t="s">
        <v>136</v>
      </c>
      <c r="R241" s="34">
        <f>1-(Q241=Q240)</f>
        <v>0</v>
      </c>
      <c r="S241" s="34">
        <f>N241+T241/1000+U241/10000+V241/100000+W241/1000000+X241/10000000+Y241/100000000</f>
        <v>353.12097</v>
      </c>
      <c r="T241" s="27">
        <v>132</v>
      </c>
      <c r="U241" s="29">
        <v>114</v>
      </c>
      <c r="V241" s="27">
        <v>107</v>
      </c>
      <c r="W241" s="27"/>
      <c r="X241" s="27"/>
      <c r="Y241" s="27"/>
      <c r="AA241" s="35">
        <v>0</v>
      </c>
      <c r="AB241" s="35">
        <v>0</v>
      </c>
      <c r="AC241" s="35">
        <v>0</v>
      </c>
      <c r="AD241" s="35">
        <v>0</v>
      </c>
      <c r="AE241" s="36">
        <v>3</v>
      </c>
      <c r="AF241" s="37">
        <v>353.12097</v>
      </c>
      <c r="AG241" s="38">
        <v>132</v>
      </c>
      <c r="AH241" s="32">
        <v>378</v>
      </c>
      <c r="AI241" s="38"/>
      <c r="AJ241" s="38"/>
      <c r="AK241" s="38"/>
      <c r="AL241" s="30"/>
      <c r="AM241" s="26"/>
      <c r="AN241" s="1"/>
    </row>
    <row r="242" spans="1:40" ht="15" x14ac:dyDescent="0.25">
      <c r="A242" s="57">
        <v>25</v>
      </c>
      <c r="B242" s="57" t="s">
        <v>56</v>
      </c>
      <c r="C242" s="57" t="s">
        <v>564</v>
      </c>
      <c r="D242" s="29" t="s">
        <v>360</v>
      </c>
      <c r="E242" s="29">
        <v>127</v>
      </c>
      <c r="F242" s="27">
        <v>128</v>
      </c>
      <c r="G242" s="27">
        <v>96</v>
      </c>
      <c r="H242" s="27"/>
      <c r="I242" s="27"/>
      <c r="J242" s="27"/>
      <c r="K242" s="32">
        <f>IFERROR(LARGE(E242:J242,1),0)+IF($D$5&gt;=2,IFERROR(LARGE(E242:J242,2),0),0)+IF($D$5&gt;=3,IFERROR(LARGE(E242:J242,3),0),0)+IF($D$5&gt;=4,IFERROR(LARGE(E242:J242,4),0),0)+IF($D$5&gt;=5,IFERROR(LARGE(E242:J242,5),0),0)+IF($D$5&gt;=6,IFERROR(LARGE(E242:J242,6),0),0)</f>
        <v>351</v>
      </c>
      <c r="L242" s="32" t="s">
        <v>927</v>
      </c>
      <c r="M242" s="32"/>
      <c r="N242" s="32">
        <f>K242-(ROW(K242)-ROW(K$6))/10000</f>
        <v>350.97640000000001</v>
      </c>
      <c r="O242" s="32">
        <f>COUNT(E242:J242)</f>
        <v>3</v>
      </c>
      <c r="P242" s="32">
        <f ca="1">IF(AND(O242=1,OFFSET(D242,0,P$3)&gt;0),"Y",0)</f>
        <v>0</v>
      </c>
      <c r="Q242" s="33" t="s">
        <v>136</v>
      </c>
      <c r="R242" s="34">
        <f>1-(Q242=Q241)</f>
        <v>0</v>
      </c>
      <c r="S242" s="34">
        <f>N242+T242/1000+U242/10000+V242/100000+W242/1000000+X242/10000000+Y242/100000000</f>
        <v>351.11806000000001</v>
      </c>
      <c r="T242" s="27">
        <v>128</v>
      </c>
      <c r="U242" s="29">
        <v>127</v>
      </c>
      <c r="V242" s="27">
        <v>96</v>
      </c>
      <c r="W242" s="27"/>
      <c r="X242" s="27"/>
      <c r="Y242" s="27"/>
      <c r="AA242" s="35">
        <v>0</v>
      </c>
      <c r="AB242" s="35">
        <v>0</v>
      </c>
      <c r="AC242" s="35">
        <v>0</v>
      </c>
      <c r="AD242" s="35">
        <v>0</v>
      </c>
      <c r="AE242" s="36">
        <v>3</v>
      </c>
      <c r="AF242" s="37">
        <v>351.11806000000001</v>
      </c>
      <c r="AG242" s="38">
        <v>128</v>
      </c>
      <c r="AH242" s="32">
        <v>0</v>
      </c>
      <c r="AI242" s="38"/>
      <c r="AJ242" s="38"/>
      <c r="AK242" s="38"/>
      <c r="AL242" s="30"/>
      <c r="AM242" s="26"/>
      <c r="AN242" s="1"/>
    </row>
    <row r="243" spans="1:40" ht="15" x14ac:dyDescent="0.25">
      <c r="A243" s="57">
        <v>26</v>
      </c>
      <c r="B243" s="57">
        <v>25</v>
      </c>
      <c r="C243" s="57" t="s">
        <v>291</v>
      </c>
      <c r="D243" s="29" t="s">
        <v>208</v>
      </c>
      <c r="E243" s="29"/>
      <c r="F243" s="27">
        <v>166</v>
      </c>
      <c r="G243" s="27"/>
      <c r="H243" s="27">
        <v>176</v>
      </c>
      <c r="I243" s="27"/>
      <c r="J243" s="27"/>
      <c r="K243" s="32">
        <f>IFERROR(LARGE(E243:J243,1),0)+IF($D$5&gt;=2,IFERROR(LARGE(E243:J243,2),0),0)+IF($D$5&gt;=3,IFERROR(LARGE(E243:J243,3),0),0)+IF($D$5&gt;=4,IFERROR(LARGE(E243:J243,4),0),0)+IF($D$5&gt;=5,IFERROR(LARGE(E243:J243,5),0),0)+IF($D$5&gt;=6,IFERROR(LARGE(E243:J243,6),0),0)</f>
        <v>342</v>
      </c>
      <c r="L243" s="32" t="s">
        <v>928</v>
      </c>
      <c r="M243" s="32"/>
      <c r="N243" s="32">
        <f>K243-(ROW(K243)-ROW(K$6))/10000</f>
        <v>341.97629999999998</v>
      </c>
      <c r="O243" s="32">
        <f>COUNT(E243:J243)</f>
        <v>2</v>
      </c>
      <c r="P243" s="32">
        <f ca="1">IF(AND(O243=1,OFFSET(D243,0,P$3)&gt;0),"Y",0)</f>
        <v>0</v>
      </c>
      <c r="Q243" s="33" t="s">
        <v>136</v>
      </c>
      <c r="R243" s="34">
        <f>1-(Q243=Q242)</f>
        <v>0</v>
      </c>
      <c r="S243" s="34">
        <f>N243+T243/1000+U243/10000+V243/100000+W243/1000000+X243/10000000+Y243/100000000</f>
        <v>342.16889999999995</v>
      </c>
      <c r="T243" s="27">
        <v>176</v>
      </c>
      <c r="U243" s="27">
        <v>166</v>
      </c>
      <c r="V243" s="29"/>
      <c r="W243" s="27"/>
      <c r="X243" s="27"/>
      <c r="Y243" s="27"/>
      <c r="AA243" s="35">
        <v>0</v>
      </c>
      <c r="AB243" s="35">
        <v>0</v>
      </c>
      <c r="AC243" s="35">
        <v>0</v>
      </c>
      <c r="AD243" s="35">
        <v>0</v>
      </c>
      <c r="AE243" s="36">
        <v>2</v>
      </c>
      <c r="AF243" s="37">
        <v>342.16889999999995</v>
      </c>
      <c r="AG243" s="38">
        <v>176</v>
      </c>
      <c r="AH243" s="32">
        <v>518</v>
      </c>
      <c r="AI243" s="38"/>
      <c r="AJ243" s="38"/>
      <c r="AK243" s="38"/>
      <c r="AL243" s="30"/>
      <c r="AM243" s="26"/>
      <c r="AN243" s="1"/>
    </row>
    <row r="244" spans="1:40" ht="15" x14ac:dyDescent="0.25">
      <c r="A244" s="57">
        <v>27</v>
      </c>
      <c r="B244" s="57">
        <v>26</v>
      </c>
      <c r="C244" s="57" t="s">
        <v>290</v>
      </c>
      <c r="D244" s="29" t="s">
        <v>24</v>
      </c>
      <c r="E244" s="29"/>
      <c r="F244" s="27"/>
      <c r="G244" s="27">
        <v>144</v>
      </c>
      <c r="H244" s="27">
        <v>177</v>
      </c>
      <c r="I244" s="27"/>
      <c r="J244" s="27"/>
      <c r="K244" s="32">
        <f>IFERROR(LARGE(E244:J244,1),0)+IF($D$5&gt;=2,IFERROR(LARGE(E244:J244,2),0),0)+IF($D$5&gt;=3,IFERROR(LARGE(E244:J244,3),0),0)+IF($D$5&gt;=4,IFERROR(LARGE(E244:J244,4),0),0)+IF($D$5&gt;=5,IFERROR(LARGE(E244:J244,5),0),0)+IF($D$5&gt;=6,IFERROR(LARGE(E244:J244,6),0),0)</f>
        <v>321</v>
      </c>
      <c r="L244" s="32" t="s">
        <v>928</v>
      </c>
      <c r="M244" s="32"/>
      <c r="N244" s="32">
        <f>K244-(ROW(K244)-ROW(K$6))/10000</f>
        <v>320.97620000000001</v>
      </c>
      <c r="O244" s="32">
        <f>COUNT(E244:J244)</f>
        <v>2</v>
      </c>
      <c r="P244" s="32">
        <f ca="1">IF(AND(O244=1,OFFSET(D244,0,P$3)&gt;0),"Y",0)</f>
        <v>0</v>
      </c>
      <c r="Q244" s="33" t="s">
        <v>136</v>
      </c>
      <c r="R244" s="34">
        <f>1-(Q244=Q243)</f>
        <v>0</v>
      </c>
      <c r="S244" s="34">
        <f>N244+T244/1000+U244/10000+V244/100000+W244/1000000+X244/10000000+Y244/100000000</f>
        <v>321.16760000000005</v>
      </c>
      <c r="T244" s="27">
        <v>177</v>
      </c>
      <c r="U244" s="27">
        <v>144</v>
      </c>
      <c r="V244" s="29"/>
      <c r="W244" s="27"/>
      <c r="X244" s="27"/>
      <c r="Y244" s="27"/>
      <c r="AA244" s="35">
        <v>0</v>
      </c>
      <c r="AB244" s="35">
        <v>0</v>
      </c>
      <c r="AC244" s="35">
        <v>0</v>
      </c>
      <c r="AD244" s="35">
        <v>0</v>
      </c>
      <c r="AE244" s="36">
        <v>2</v>
      </c>
      <c r="AF244" s="37">
        <v>321.16760000000005</v>
      </c>
      <c r="AG244" s="38">
        <v>177</v>
      </c>
      <c r="AH244" s="32">
        <v>498</v>
      </c>
      <c r="AI244" s="38"/>
      <c r="AJ244" s="38"/>
      <c r="AK244" s="38"/>
      <c r="AL244" s="30"/>
      <c r="AM244" s="26"/>
      <c r="AN244" s="1"/>
    </row>
    <row r="245" spans="1:40" ht="15" x14ac:dyDescent="0.25">
      <c r="A245" s="57">
        <v>28</v>
      </c>
      <c r="B245" s="57">
        <v>27</v>
      </c>
      <c r="C245" s="57" t="s">
        <v>565</v>
      </c>
      <c r="D245" s="29" t="s">
        <v>40</v>
      </c>
      <c r="E245" s="29"/>
      <c r="F245" s="27">
        <v>290</v>
      </c>
      <c r="G245" s="27"/>
      <c r="H245" s="27"/>
      <c r="I245" s="27"/>
      <c r="J245" s="27"/>
      <c r="K245" s="32">
        <f>IFERROR(LARGE(E245:J245,1),0)+IF($D$5&gt;=2,IFERROR(LARGE(E245:J245,2),0),0)+IF($D$5&gt;=3,IFERROR(LARGE(E245:J245,3),0),0)+IF($D$5&gt;=4,IFERROR(LARGE(E245:J245,4),0),0)+IF($D$5&gt;=5,IFERROR(LARGE(E245:J245,5),0),0)+IF($D$5&gt;=6,IFERROR(LARGE(E245:J245,6),0),0)</f>
        <v>290</v>
      </c>
      <c r="L245" s="32" t="s">
        <v>928</v>
      </c>
      <c r="M245" s="32"/>
      <c r="N245" s="32">
        <f>K245-(ROW(K245)-ROW(K$6))/10000</f>
        <v>289.97609999999997</v>
      </c>
      <c r="O245" s="32">
        <f>COUNT(E245:J245)</f>
        <v>1</v>
      </c>
      <c r="P245" s="32">
        <f ca="1">IF(AND(O245=1,OFFSET(D245,0,P$3)&gt;0),"Y",0)</f>
        <v>0</v>
      </c>
      <c r="Q245" s="33" t="s">
        <v>136</v>
      </c>
      <c r="R245" s="34">
        <f>1-(Q245=Q244)</f>
        <v>0</v>
      </c>
      <c r="S245" s="34">
        <f>N245+T245/1000+U245/10000+V245/100000+W245/1000000+X245/10000000+Y245/100000000</f>
        <v>290.26609999999999</v>
      </c>
      <c r="T245" s="27">
        <v>290</v>
      </c>
      <c r="U245" s="29"/>
      <c r="V245" s="27"/>
      <c r="W245" s="27"/>
      <c r="X245" s="27"/>
      <c r="Y245" s="27"/>
      <c r="AA245" s="35">
        <v>0</v>
      </c>
      <c r="AB245" s="35">
        <v>0</v>
      </c>
      <c r="AC245" s="35">
        <v>0</v>
      </c>
      <c r="AD245" s="35">
        <v>0</v>
      </c>
      <c r="AE245" s="36">
        <v>1</v>
      </c>
      <c r="AF245" s="37">
        <v>290.26609999999999</v>
      </c>
      <c r="AG245" s="38">
        <v>290</v>
      </c>
      <c r="AH245" s="32">
        <v>580</v>
      </c>
      <c r="AI245" s="38"/>
      <c r="AJ245" s="38"/>
      <c r="AK245" s="38"/>
      <c r="AL245" s="30"/>
      <c r="AM245" s="26"/>
      <c r="AN245" s="1"/>
    </row>
    <row r="246" spans="1:40" ht="15" x14ac:dyDescent="0.25">
      <c r="A246" s="57">
        <v>29</v>
      </c>
      <c r="B246" s="57">
        <v>28</v>
      </c>
      <c r="C246" s="57" t="s">
        <v>566</v>
      </c>
      <c r="D246" s="29" t="s">
        <v>40</v>
      </c>
      <c r="E246" s="29"/>
      <c r="F246" s="27">
        <v>151</v>
      </c>
      <c r="G246" s="27">
        <v>134</v>
      </c>
      <c r="H246" s="27"/>
      <c r="I246" s="27"/>
      <c r="J246" s="27"/>
      <c r="K246" s="32">
        <f>IFERROR(LARGE(E246:J246,1),0)+IF($D$5&gt;=2,IFERROR(LARGE(E246:J246,2),0),0)+IF($D$5&gt;=3,IFERROR(LARGE(E246:J246,3),0),0)+IF($D$5&gt;=4,IFERROR(LARGE(E246:J246,4),0),0)+IF($D$5&gt;=5,IFERROR(LARGE(E246:J246,5),0),0)+IF($D$5&gt;=6,IFERROR(LARGE(E246:J246,6),0),0)</f>
        <v>285</v>
      </c>
      <c r="L246" s="32" t="s">
        <v>928</v>
      </c>
      <c r="M246" s="32"/>
      <c r="N246" s="32">
        <f>K246-(ROW(K246)-ROW(K$6))/10000</f>
        <v>284.976</v>
      </c>
      <c r="O246" s="32">
        <f>COUNT(E246:J246)</f>
        <v>2</v>
      </c>
      <c r="P246" s="32">
        <f ca="1">IF(AND(O246=1,OFFSET(D246,0,P$3)&gt;0),"Y",0)</f>
        <v>0</v>
      </c>
      <c r="Q246" s="33" t="s">
        <v>136</v>
      </c>
      <c r="R246" s="34">
        <f>1-(Q246=Q245)</f>
        <v>0</v>
      </c>
      <c r="S246" s="34">
        <f>N246+T246/1000+U246/10000+V246/100000+W246/1000000+X246/10000000+Y246/100000000</f>
        <v>285.1404</v>
      </c>
      <c r="T246" s="27">
        <v>151</v>
      </c>
      <c r="U246" s="27">
        <v>134</v>
      </c>
      <c r="V246" s="29"/>
      <c r="W246" s="27"/>
      <c r="X246" s="27"/>
      <c r="Y246" s="27"/>
      <c r="AA246" s="35">
        <v>0</v>
      </c>
      <c r="AB246" s="35">
        <v>0</v>
      </c>
      <c r="AC246" s="35">
        <v>0</v>
      </c>
      <c r="AD246" s="35">
        <v>0</v>
      </c>
      <c r="AE246" s="36">
        <v>2</v>
      </c>
      <c r="AF246" s="37">
        <v>285.1404</v>
      </c>
      <c r="AG246" s="38">
        <v>151</v>
      </c>
      <c r="AH246" s="32">
        <v>436</v>
      </c>
      <c r="AI246" s="38"/>
      <c r="AJ246" s="38"/>
      <c r="AK246" s="38"/>
      <c r="AL246" s="30"/>
      <c r="AM246" s="26"/>
      <c r="AN246" s="1"/>
    </row>
    <row r="247" spans="1:40" ht="15" x14ac:dyDescent="0.25">
      <c r="A247" s="57">
        <v>30</v>
      </c>
      <c r="B247" s="57">
        <v>29</v>
      </c>
      <c r="C247" s="57" t="s">
        <v>567</v>
      </c>
      <c r="D247" s="29" t="s">
        <v>68</v>
      </c>
      <c r="E247" s="29">
        <v>243</v>
      </c>
      <c r="F247" s="27"/>
      <c r="G247" s="27"/>
      <c r="H247" s="27"/>
      <c r="I247" s="27"/>
      <c r="J247" s="27"/>
      <c r="K247" s="32">
        <f>IFERROR(LARGE(E247:J247,1),0)+IF($D$5&gt;=2,IFERROR(LARGE(E247:J247,2),0),0)+IF($D$5&gt;=3,IFERROR(LARGE(E247:J247,3),0),0)+IF($D$5&gt;=4,IFERROR(LARGE(E247:J247,4),0),0)+IF($D$5&gt;=5,IFERROR(LARGE(E247:J247,5),0),0)+IF($D$5&gt;=6,IFERROR(LARGE(E247:J247,6),0),0)</f>
        <v>243</v>
      </c>
      <c r="L247" s="32" t="s">
        <v>928</v>
      </c>
      <c r="M247" s="32"/>
      <c r="N247" s="32">
        <f>K247-(ROW(K247)-ROW(K$6))/10000</f>
        <v>242.9759</v>
      </c>
      <c r="O247" s="32">
        <f>COUNT(E247:J247)</f>
        <v>1</v>
      </c>
      <c r="P247" s="32">
        <f ca="1">IF(AND(O247=1,OFFSET(D247,0,P$3)&gt;0),"Y",0)</f>
        <v>0</v>
      </c>
      <c r="Q247" s="33" t="s">
        <v>136</v>
      </c>
      <c r="R247" s="34">
        <f>1-(Q247=Q246)</f>
        <v>0</v>
      </c>
      <c r="S247" s="34">
        <f>N247+T247/1000+U247/10000+V247/100000+W247/1000000+X247/10000000+Y247/100000000</f>
        <v>243.21889999999999</v>
      </c>
      <c r="T247" s="29">
        <v>243</v>
      </c>
      <c r="U247" s="27"/>
      <c r="V247" s="27"/>
      <c r="W247" s="27"/>
      <c r="X247" s="27"/>
      <c r="Y247" s="27"/>
      <c r="AA247" s="35">
        <v>0</v>
      </c>
      <c r="AB247" s="35">
        <v>0</v>
      </c>
      <c r="AC247" s="35">
        <v>0</v>
      </c>
      <c r="AD247" s="35">
        <v>0</v>
      </c>
      <c r="AE247" s="36">
        <v>1</v>
      </c>
      <c r="AF247" s="37">
        <v>243.21889999999999</v>
      </c>
      <c r="AG247" s="38">
        <v>243</v>
      </c>
      <c r="AH247" s="32">
        <v>486</v>
      </c>
      <c r="AI247" s="38"/>
      <c r="AJ247" s="38"/>
      <c r="AK247" s="38"/>
      <c r="AL247" s="30"/>
      <c r="AM247" s="26"/>
      <c r="AN247" s="1"/>
    </row>
    <row r="248" spans="1:40" ht="15" x14ac:dyDescent="0.25">
      <c r="A248" s="57">
        <v>31</v>
      </c>
      <c r="B248" s="57">
        <v>30</v>
      </c>
      <c r="C248" s="57" t="s">
        <v>568</v>
      </c>
      <c r="D248" s="29" t="s">
        <v>104</v>
      </c>
      <c r="E248" s="29">
        <v>227</v>
      </c>
      <c r="F248" s="27"/>
      <c r="G248" s="27"/>
      <c r="H248" s="27"/>
      <c r="I248" s="27"/>
      <c r="J248" s="27"/>
      <c r="K248" s="32">
        <f>IFERROR(LARGE(E248:J248,1),0)+IF($D$5&gt;=2,IFERROR(LARGE(E248:J248,2),0),0)+IF($D$5&gt;=3,IFERROR(LARGE(E248:J248,3),0),0)+IF($D$5&gt;=4,IFERROR(LARGE(E248:J248,4),0),0)+IF($D$5&gt;=5,IFERROR(LARGE(E248:J248,5),0),0)+IF($D$5&gt;=6,IFERROR(LARGE(E248:J248,6),0),0)</f>
        <v>227</v>
      </c>
      <c r="L248" s="32" t="s">
        <v>928</v>
      </c>
      <c r="M248" s="32"/>
      <c r="N248" s="32">
        <f>K248-(ROW(K248)-ROW(K$6))/10000</f>
        <v>226.97579999999999</v>
      </c>
      <c r="O248" s="32">
        <f>COUNT(E248:J248)</f>
        <v>1</v>
      </c>
      <c r="P248" s="32">
        <f ca="1">IF(AND(O248=1,OFFSET(D248,0,P$3)&gt;0),"Y",0)</f>
        <v>0</v>
      </c>
      <c r="Q248" s="33" t="s">
        <v>136</v>
      </c>
      <c r="R248" s="34">
        <f>1-(Q248=Q247)</f>
        <v>0</v>
      </c>
      <c r="S248" s="34">
        <f>N248+T248/1000+U248/10000+V248/100000+W248/1000000+X248/10000000+Y248/100000000</f>
        <v>227.2028</v>
      </c>
      <c r="T248" s="29">
        <v>227</v>
      </c>
      <c r="U248" s="27"/>
      <c r="V248" s="27"/>
      <c r="W248" s="27"/>
      <c r="X248" s="27"/>
      <c r="Y248" s="27"/>
      <c r="AA248" s="35">
        <v>0</v>
      </c>
      <c r="AB248" s="35">
        <v>0</v>
      </c>
      <c r="AC248" s="35">
        <v>0</v>
      </c>
      <c r="AD248" s="35">
        <v>0</v>
      </c>
      <c r="AE248" s="36">
        <v>1</v>
      </c>
      <c r="AF248" s="37">
        <v>227.2028</v>
      </c>
      <c r="AG248" s="38">
        <v>227</v>
      </c>
      <c r="AH248" s="32">
        <v>454</v>
      </c>
      <c r="AI248" s="38"/>
      <c r="AJ248" s="38"/>
      <c r="AK248" s="38"/>
      <c r="AL248" s="30"/>
      <c r="AM248" s="26"/>
      <c r="AN248" s="1"/>
    </row>
    <row r="249" spans="1:40" ht="15" x14ac:dyDescent="0.25">
      <c r="A249" s="57">
        <v>32</v>
      </c>
      <c r="B249" s="57">
        <v>31</v>
      </c>
      <c r="C249" s="57" t="s">
        <v>569</v>
      </c>
      <c r="D249" s="29" t="s">
        <v>76</v>
      </c>
      <c r="E249" s="29">
        <v>208</v>
      </c>
      <c r="F249" s="27"/>
      <c r="G249" s="27"/>
      <c r="H249" s="27"/>
      <c r="I249" s="27"/>
      <c r="J249" s="27"/>
      <c r="K249" s="32">
        <f>IFERROR(LARGE(E249:J249,1),0)+IF($D$5&gt;=2,IFERROR(LARGE(E249:J249,2),0),0)+IF($D$5&gt;=3,IFERROR(LARGE(E249:J249,3),0),0)+IF($D$5&gt;=4,IFERROR(LARGE(E249:J249,4),0),0)+IF($D$5&gt;=5,IFERROR(LARGE(E249:J249,5),0),0)+IF($D$5&gt;=6,IFERROR(LARGE(E249:J249,6),0),0)</f>
        <v>208</v>
      </c>
      <c r="L249" s="32" t="s">
        <v>928</v>
      </c>
      <c r="M249" s="32"/>
      <c r="N249" s="32">
        <f>K249-(ROW(K249)-ROW(K$6))/10000</f>
        <v>207.97569999999999</v>
      </c>
      <c r="O249" s="32">
        <f>COUNT(E249:J249)</f>
        <v>1</v>
      </c>
      <c r="P249" s="32">
        <f ca="1">IF(AND(O249=1,OFFSET(D249,0,P$3)&gt;0),"Y",0)</f>
        <v>0</v>
      </c>
      <c r="Q249" s="33" t="s">
        <v>136</v>
      </c>
      <c r="R249" s="34">
        <f>1-(Q249=Q248)</f>
        <v>0</v>
      </c>
      <c r="S249" s="34">
        <f>N249+T249/1000+U249/10000+V249/100000+W249/1000000+X249/10000000+Y249/100000000</f>
        <v>208.18369999999999</v>
      </c>
      <c r="T249" s="29">
        <v>208</v>
      </c>
      <c r="U249" s="27"/>
      <c r="V249" s="27"/>
      <c r="W249" s="27"/>
      <c r="X249" s="27"/>
      <c r="Y249" s="27"/>
      <c r="AA249" s="35">
        <v>0</v>
      </c>
      <c r="AB249" s="35">
        <v>0</v>
      </c>
      <c r="AC249" s="35">
        <v>0</v>
      </c>
      <c r="AD249" s="35">
        <v>0</v>
      </c>
      <c r="AE249" s="36">
        <v>1</v>
      </c>
      <c r="AF249" s="37">
        <v>208.18369999999999</v>
      </c>
      <c r="AG249" s="38">
        <v>208</v>
      </c>
      <c r="AH249" s="32">
        <v>416</v>
      </c>
      <c r="AI249" s="38"/>
      <c r="AJ249" s="38"/>
      <c r="AK249" s="38"/>
      <c r="AL249" s="30"/>
      <c r="AM249" s="26"/>
      <c r="AN249" s="1"/>
    </row>
    <row r="250" spans="1:40" ht="15" x14ac:dyDescent="0.25">
      <c r="A250" s="57">
        <v>33</v>
      </c>
      <c r="B250" s="57" t="s">
        <v>56</v>
      </c>
      <c r="C250" s="57" t="s">
        <v>570</v>
      </c>
      <c r="D250" s="29" t="s">
        <v>360</v>
      </c>
      <c r="E250" s="29">
        <v>194</v>
      </c>
      <c r="F250" s="27"/>
      <c r="G250" s="27"/>
      <c r="H250" s="27"/>
      <c r="I250" s="27"/>
      <c r="J250" s="27"/>
      <c r="K250" s="32">
        <f>IFERROR(LARGE(E250:J250,1),0)+IF($D$5&gt;=2,IFERROR(LARGE(E250:J250,2),0),0)+IF($D$5&gt;=3,IFERROR(LARGE(E250:J250,3),0),0)+IF($D$5&gt;=4,IFERROR(LARGE(E250:J250,4),0),0)+IF($D$5&gt;=5,IFERROR(LARGE(E250:J250,5),0),0)+IF($D$5&gt;=6,IFERROR(LARGE(E250:J250,6),0),0)</f>
        <v>194</v>
      </c>
      <c r="L250" s="32" t="s">
        <v>927</v>
      </c>
      <c r="M250" s="32"/>
      <c r="N250" s="32">
        <f>K250-(ROW(K250)-ROW(K$6))/10000</f>
        <v>193.97559999999999</v>
      </c>
      <c r="O250" s="32">
        <f>COUNT(E250:J250)</f>
        <v>1</v>
      </c>
      <c r="P250" s="32">
        <f ca="1">IF(AND(O250=1,OFFSET(D250,0,P$3)&gt;0),"Y",0)</f>
        <v>0</v>
      </c>
      <c r="Q250" s="33" t="s">
        <v>136</v>
      </c>
      <c r="R250" s="34">
        <f>1-(Q250=Q249)</f>
        <v>0</v>
      </c>
      <c r="S250" s="34">
        <f>N250+T250/1000+U250/10000+V250/100000+W250/1000000+X250/10000000+Y250/100000000</f>
        <v>194.16959999999997</v>
      </c>
      <c r="T250" s="29">
        <v>194</v>
      </c>
      <c r="U250" s="27"/>
      <c r="V250" s="27"/>
      <c r="W250" s="27"/>
      <c r="X250" s="27"/>
      <c r="Y250" s="27"/>
      <c r="AA250" s="35">
        <v>0</v>
      </c>
      <c r="AB250" s="35">
        <v>0</v>
      </c>
      <c r="AC250" s="35">
        <v>0</v>
      </c>
      <c r="AD250" s="35">
        <v>0</v>
      </c>
      <c r="AE250" s="36">
        <v>1</v>
      </c>
      <c r="AF250" s="37">
        <v>194.16959999999997</v>
      </c>
      <c r="AG250" s="38">
        <v>194</v>
      </c>
      <c r="AH250" s="32">
        <v>0</v>
      </c>
      <c r="AI250" s="38"/>
      <c r="AJ250" s="38"/>
      <c r="AK250" s="38"/>
      <c r="AL250" s="30"/>
      <c r="AM250" s="26"/>
      <c r="AN250" s="1"/>
    </row>
    <row r="251" spans="1:40" ht="15" x14ac:dyDescent="0.25">
      <c r="A251" s="57">
        <v>34</v>
      </c>
      <c r="B251" s="57">
        <v>32</v>
      </c>
      <c r="C251" s="57" t="s">
        <v>252</v>
      </c>
      <c r="D251" s="29" t="s">
        <v>29</v>
      </c>
      <c r="E251" s="29"/>
      <c r="F251" s="27"/>
      <c r="G251" s="27"/>
      <c r="H251" s="27">
        <v>194</v>
      </c>
      <c r="I251" s="27"/>
      <c r="J251" s="27"/>
      <c r="K251" s="32">
        <f>IFERROR(LARGE(E251:J251,1),0)+IF($D$5&gt;=2,IFERROR(LARGE(E251:J251,2),0),0)+IF($D$5&gt;=3,IFERROR(LARGE(E251:J251,3),0),0)+IF($D$5&gt;=4,IFERROR(LARGE(E251:J251,4),0),0)+IF($D$5&gt;=5,IFERROR(LARGE(E251:J251,5),0),0)+IF($D$5&gt;=6,IFERROR(LARGE(E251:J251,6),0),0)</f>
        <v>194</v>
      </c>
      <c r="L251" s="32" t="s">
        <v>928</v>
      </c>
      <c r="M251" s="32"/>
      <c r="N251" s="32">
        <f>K251-(ROW(K251)-ROW(K$6))/10000</f>
        <v>193.97550000000001</v>
      </c>
      <c r="O251" s="32">
        <f>COUNT(E251:J251)</f>
        <v>1</v>
      </c>
      <c r="P251" s="32" t="str">
        <f ca="1">IF(AND(O251=1,OFFSET(D251,0,P$3)&gt;0),"Y",0)</f>
        <v>Y</v>
      </c>
      <c r="Q251" s="33" t="s">
        <v>136</v>
      </c>
      <c r="R251" s="34">
        <f>1-(Q251=Q250)</f>
        <v>0</v>
      </c>
      <c r="S251" s="34">
        <f>N251+T251/1000+U251/10000+V251/100000+W251/1000000+X251/10000000+Y251/100000000</f>
        <v>194.1695</v>
      </c>
      <c r="T251" s="27">
        <v>194</v>
      </c>
      <c r="U251" s="29"/>
      <c r="V251" s="27"/>
      <c r="W251" s="27"/>
      <c r="X251" s="27"/>
      <c r="Y251" s="27"/>
      <c r="AA251" s="35">
        <v>0</v>
      </c>
      <c r="AB251" s="35">
        <v>0</v>
      </c>
      <c r="AC251" s="35">
        <v>0</v>
      </c>
      <c r="AD251" s="35">
        <v>0</v>
      </c>
      <c r="AE251" s="36">
        <v>1</v>
      </c>
      <c r="AF251" s="37">
        <v>194.1695</v>
      </c>
      <c r="AG251" s="38">
        <v>194</v>
      </c>
      <c r="AH251" s="32">
        <v>388</v>
      </c>
      <c r="AI251" s="38"/>
      <c r="AJ251" s="38"/>
      <c r="AK251" s="38"/>
      <c r="AL251" s="30"/>
      <c r="AM251" s="26"/>
      <c r="AN251" s="1"/>
    </row>
    <row r="252" spans="1:40" ht="15" x14ac:dyDescent="0.25">
      <c r="A252" s="57">
        <v>35</v>
      </c>
      <c r="B252" s="57">
        <v>33</v>
      </c>
      <c r="C252" s="57" t="s">
        <v>275</v>
      </c>
      <c r="D252" s="29" t="s">
        <v>113</v>
      </c>
      <c r="E252" s="29"/>
      <c r="F252" s="27"/>
      <c r="G252" s="27"/>
      <c r="H252" s="27">
        <v>182</v>
      </c>
      <c r="I252" s="27"/>
      <c r="J252" s="27"/>
      <c r="K252" s="32">
        <f>IFERROR(LARGE(E252:J252,1),0)+IF($D$5&gt;=2,IFERROR(LARGE(E252:J252,2),0),0)+IF($D$5&gt;=3,IFERROR(LARGE(E252:J252,3),0),0)+IF($D$5&gt;=4,IFERROR(LARGE(E252:J252,4),0),0)+IF($D$5&gt;=5,IFERROR(LARGE(E252:J252,5),0),0)+IF($D$5&gt;=6,IFERROR(LARGE(E252:J252,6),0),0)</f>
        <v>182</v>
      </c>
      <c r="L252" s="32" t="s">
        <v>928</v>
      </c>
      <c r="M252" s="32"/>
      <c r="N252" s="32">
        <f>K252-(ROW(K252)-ROW(K$6))/10000</f>
        <v>181.97540000000001</v>
      </c>
      <c r="O252" s="32">
        <f>COUNT(E252:J252)</f>
        <v>1</v>
      </c>
      <c r="P252" s="32" t="str">
        <f ca="1">IF(AND(O252=1,OFFSET(D252,0,P$3)&gt;0),"Y",0)</f>
        <v>Y</v>
      </c>
      <c r="Q252" s="33" t="s">
        <v>136</v>
      </c>
      <c r="R252" s="34">
        <f>1-(Q252=Q251)</f>
        <v>0</v>
      </c>
      <c r="S252" s="34">
        <f>N252+T252/1000+U252/10000+V252/100000+W252/1000000+X252/10000000+Y252/100000000</f>
        <v>182.1574</v>
      </c>
      <c r="T252" s="27">
        <v>182</v>
      </c>
      <c r="U252" s="29"/>
      <c r="V252" s="27"/>
      <c r="W252" s="27"/>
      <c r="X252" s="27"/>
      <c r="Y252" s="27"/>
      <c r="AA252" s="35">
        <v>0</v>
      </c>
      <c r="AB252" s="35">
        <v>0</v>
      </c>
      <c r="AC252" s="35">
        <v>0</v>
      </c>
      <c r="AD252" s="35">
        <v>0</v>
      </c>
      <c r="AE252" s="36">
        <v>1</v>
      </c>
      <c r="AF252" s="37">
        <v>182.1574</v>
      </c>
      <c r="AG252" s="38">
        <v>182</v>
      </c>
      <c r="AH252" s="32">
        <v>364</v>
      </c>
      <c r="AI252" s="38"/>
      <c r="AJ252" s="38"/>
      <c r="AK252" s="38"/>
      <c r="AL252" s="30"/>
      <c r="AM252" s="26"/>
      <c r="AN252" s="1"/>
    </row>
    <row r="253" spans="1:40" ht="15" x14ac:dyDescent="0.25">
      <c r="A253" s="57">
        <v>36</v>
      </c>
      <c r="B253" s="57">
        <v>34</v>
      </c>
      <c r="C253" s="57" t="s">
        <v>281</v>
      </c>
      <c r="D253" s="29" t="s">
        <v>76</v>
      </c>
      <c r="E253" s="29"/>
      <c r="F253" s="27"/>
      <c r="G253" s="27"/>
      <c r="H253" s="27">
        <v>180</v>
      </c>
      <c r="I253" s="27"/>
      <c r="J253" s="27"/>
      <c r="K253" s="32">
        <f>IFERROR(LARGE(E253:J253,1),0)+IF($D$5&gt;=2,IFERROR(LARGE(E253:J253,2),0),0)+IF($D$5&gt;=3,IFERROR(LARGE(E253:J253,3),0),0)+IF($D$5&gt;=4,IFERROR(LARGE(E253:J253,4),0),0)+IF($D$5&gt;=5,IFERROR(LARGE(E253:J253,5),0),0)+IF($D$5&gt;=6,IFERROR(LARGE(E253:J253,6),0),0)</f>
        <v>180</v>
      </c>
      <c r="L253" s="32" t="s">
        <v>928</v>
      </c>
      <c r="M253" s="32"/>
      <c r="N253" s="32">
        <f>K253-(ROW(K253)-ROW(K$6))/10000</f>
        <v>179.9753</v>
      </c>
      <c r="O253" s="32">
        <f>COUNT(E253:J253)</f>
        <v>1</v>
      </c>
      <c r="P253" s="32" t="str">
        <f ca="1">IF(AND(O253=1,OFFSET(D253,0,P$3)&gt;0),"Y",0)</f>
        <v>Y</v>
      </c>
      <c r="Q253" s="33" t="s">
        <v>136</v>
      </c>
      <c r="R253" s="34">
        <f>1-(Q253=Q252)</f>
        <v>0</v>
      </c>
      <c r="S253" s="34">
        <f>N253+T253/1000+U253/10000+V253/100000+W253/1000000+X253/10000000+Y253/100000000</f>
        <v>180.15530000000001</v>
      </c>
      <c r="T253" s="27">
        <v>180</v>
      </c>
      <c r="U253" s="29"/>
      <c r="V253" s="27"/>
      <c r="W253" s="27"/>
      <c r="X253" s="27"/>
      <c r="Y253" s="27"/>
      <c r="AA253" s="35">
        <v>0</v>
      </c>
      <c r="AB253" s="35">
        <v>0</v>
      </c>
      <c r="AC253" s="35">
        <v>0</v>
      </c>
      <c r="AD253" s="35">
        <v>0</v>
      </c>
      <c r="AE253" s="36">
        <v>1</v>
      </c>
      <c r="AF253" s="37">
        <v>180.15530000000001</v>
      </c>
      <c r="AG253" s="38">
        <v>180</v>
      </c>
      <c r="AH253" s="32">
        <v>360</v>
      </c>
      <c r="AI253" s="38"/>
      <c r="AJ253" s="38"/>
      <c r="AK253" s="38"/>
      <c r="AL253" s="30"/>
      <c r="AM253" s="26"/>
      <c r="AN253" s="1"/>
    </row>
    <row r="254" spans="1:40" ht="15" x14ac:dyDescent="0.25">
      <c r="A254" s="57">
        <v>37</v>
      </c>
      <c r="B254" s="57">
        <v>35</v>
      </c>
      <c r="C254" s="57" t="s">
        <v>571</v>
      </c>
      <c r="D254" s="29" t="s">
        <v>68</v>
      </c>
      <c r="E254" s="29"/>
      <c r="F254" s="27"/>
      <c r="G254" s="27">
        <v>176</v>
      </c>
      <c r="H254" s="27"/>
      <c r="I254" s="27"/>
      <c r="J254" s="27"/>
      <c r="K254" s="32">
        <f>IFERROR(LARGE(E254:J254,1),0)+IF($D$5&gt;=2,IFERROR(LARGE(E254:J254,2),0),0)+IF($D$5&gt;=3,IFERROR(LARGE(E254:J254,3),0),0)+IF($D$5&gt;=4,IFERROR(LARGE(E254:J254,4),0),0)+IF($D$5&gt;=5,IFERROR(LARGE(E254:J254,5),0),0)+IF($D$5&gt;=6,IFERROR(LARGE(E254:J254,6),0),0)</f>
        <v>176</v>
      </c>
      <c r="L254" s="32" t="s">
        <v>928</v>
      </c>
      <c r="M254" s="32"/>
      <c r="N254" s="32">
        <f>K254-(ROW(K254)-ROW(K$6))/10000</f>
        <v>175.9752</v>
      </c>
      <c r="O254" s="32">
        <f>COUNT(E254:J254)</f>
        <v>1</v>
      </c>
      <c r="P254" s="32">
        <f ca="1">IF(AND(O254=1,OFFSET(D254,0,P$3)&gt;0),"Y",0)</f>
        <v>0</v>
      </c>
      <c r="Q254" s="33" t="s">
        <v>136</v>
      </c>
      <c r="R254" s="34">
        <f>1-(Q254=Q253)</f>
        <v>0</v>
      </c>
      <c r="S254" s="34">
        <f>N254+T254/1000+U254/10000+V254/100000+W254/1000000+X254/10000000+Y254/100000000</f>
        <v>176.15119999999999</v>
      </c>
      <c r="T254" s="27">
        <v>176</v>
      </c>
      <c r="U254" s="29"/>
      <c r="V254" s="27"/>
      <c r="W254" s="27"/>
      <c r="X254" s="27"/>
      <c r="Y254" s="27"/>
      <c r="AA254" s="35">
        <v>0</v>
      </c>
      <c r="AB254" s="35">
        <v>0</v>
      </c>
      <c r="AC254" s="35">
        <v>0</v>
      </c>
      <c r="AD254" s="35">
        <v>0</v>
      </c>
      <c r="AE254" s="36">
        <v>1</v>
      </c>
      <c r="AF254" s="37">
        <v>176.15119999999999</v>
      </c>
      <c r="AG254" s="38">
        <v>176</v>
      </c>
      <c r="AH254" s="32">
        <v>352</v>
      </c>
      <c r="AI254" s="38"/>
      <c r="AJ254" s="38"/>
      <c r="AK254" s="38"/>
      <c r="AL254" s="30"/>
      <c r="AM254" s="26"/>
      <c r="AN254" s="1"/>
    </row>
    <row r="255" spans="1:40" ht="15" x14ac:dyDescent="0.25">
      <c r="A255" s="57">
        <v>38</v>
      </c>
      <c r="B255" s="57">
        <v>36</v>
      </c>
      <c r="C255" s="57" t="s">
        <v>572</v>
      </c>
      <c r="D255" s="29" t="s">
        <v>96</v>
      </c>
      <c r="E255" s="29"/>
      <c r="F255" s="27">
        <v>176</v>
      </c>
      <c r="G255" s="27"/>
      <c r="H255" s="27"/>
      <c r="I255" s="27"/>
      <c r="J255" s="27"/>
      <c r="K255" s="32">
        <f>IFERROR(LARGE(E255:J255,1),0)+IF($D$5&gt;=2,IFERROR(LARGE(E255:J255,2),0),0)+IF($D$5&gt;=3,IFERROR(LARGE(E255:J255,3),0),0)+IF($D$5&gt;=4,IFERROR(LARGE(E255:J255,4),0),0)+IF($D$5&gt;=5,IFERROR(LARGE(E255:J255,5),0),0)+IF($D$5&gt;=6,IFERROR(LARGE(E255:J255,6),0),0)</f>
        <v>176</v>
      </c>
      <c r="L255" s="32" t="s">
        <v>928</v>
      </c>
      <c r="M255" s="32"/>
      <c r="N255" s="32">
        <f>K255-(ROW(K255)-ROW(K$6))/10000</f>
        <v>175.9751</v>
      </c>
      <c r="O255" s="32">
        <f>COUNT(E255:J255)</f>
        <v>1</v>
      </c>
      <c r="P255" s="32">
        <f ca="1">IF(AND(O255=1,OFFSET(D255,0,P$3)&gt;0),"Y",0)</f>
        <v>0</v>
      </c>
      <c r="Q255" s="33" t="s">
        <v>136</v>
      </c>
      <c r="R255" s="34">
        <f>1-(Q255=Q254)</f>
        <v>0</v>
      </c>
      <c r="S255" s="34">
        <f>N255+T255/1000+U255/10000+V255/100000+W255/1000000+X255/10000000+Y255/100000000</f>
        <v>176.15109999999999</v>
      </c>
      <c r="T255" s="27">
        <v>176</v>
      </c>
      <c r="U255" s="29"/>
      <c r="V255" s="27"/>
      <c r="W255" s="27"/>
      <c r="X255" s="27"/>
      <c r="Y255" s="27"/>
      <c r="AA255" s="35">
        <v>0</v>
      </c>
      <c r="AB255" s="35">
        <v>0</v>
      </c>
      <c r="AC255" s="35">
        <v>0</v>
      </c>
      <c r="AD255" s="35">
        <v>0</v>
      </c>
      <c r="AE255" s="36">
        <v>1</v>
      </c>
      <c r="AF255" s="37">
        <v>176.15109999999999</v>
      </c>
      <c r="AG255" s="38">
        <v>176</v>
      </c>
      <c r="AH255" s="32">
        <v>352</v>
      </c>
      <c r="AI255" s="38"/>
      <c r="AJ255" s="38"/>
      <c r="AK255" s="38"/>
      <c r="AL255" s="30"/>
      <c r="AM255" s="26"/>
      <c r="AN255" s="1"/>
    </row>
    <row r="256" spans="1:40" ht="15" x14ac:dyDescent="0.25">
      <c r="A256" s="57">
        <v>39</v>
      </c>
      <c r="B256" s="57">
        <v>37</v>
      </c>
      <c r="C256" s="57" t="s">
        <v>573</v>
      </c>
      <c r="D256" s="29" t="s">
        <v>52</v>
      </c>
      <c r="E256" s="29">
        <v>164</v>
      </c>
      <c r="F256" s="27"/>
      <c r="G256" s="27"/>
      <c r="H256" s="27"/>
      <c r="I256" s="27"/>
      <c r="J256" s="27"/>
      <c r="K256" s="32">
        <f>IFERROR(LARGE(E256:J256,1),0)+IF($D$5&gt;=2,IFERROR(LARGE(E256:J256,2),0),0)+IF($D$5&gt;=3,IFERROR(LARGE(E256:J256,3),0),0)+IF($D$5&gt;=4,IFERROR(LARGE(E256:J256,4),0),0)+IF($D$5&gt;=5,IFERROR(LARGE(E256:J256,5),0),0)+IF($D$5&gt;=6,IFERROR(LARGE(E256:J256,6),0),0)</f>
        <v>164</v>
      </c>
      <c r="L256" s="32" t="s">
        <v>928</v>
      </c>
      <c r="M256" s="32"/>
      <c r="N256" s="32">
        <f>K256-(ROW(K256)-ROW(K$6))/10000</f>
        <v>163.97499999999999</v>
      </c>
      <c r="O256" s="32">
        <f>COUNT(E256:J256)</f>
        <v>1</v>
      </c>
      <c r="P256" s="32">
        <f ca="1">IF(AND(O256=1,OFFSET(D256,0,P$3)&gt;0),"Y",0)</f>
        <v>0</v>
      </c>
      <c r="Q256" s="33" t="s">
        <v>136</v>
      </c>
      <c r="R256" s="34">
        <f>1-(Q256=Q255)</f>
        <v>0</v>
      </c>
      <c r="S256" s="34">
        <f>N256+T256/1000+U256/10000+V256/100000+W256/1000000+X256/10000000+Y256/100000000</f>
        <v>164.13899999999998</v>
      </c>
      <c r="T256" s="29">
        <v>164</v>
      </c>
      <c r="U256" s="27"/>
      <c r="V256" s="27"/>
      <c r="W256" s="27"/>
      <c r="X256" s="27"/>
      <c r="Y256" s="27"/>
      <c r="AA256" s="35">
        <v>0</v>
      </c>
      <c r="AB256" s="35">
        <v>0</v>
      </c>
      <c r="AC256" s="35">
        <v>0</v>
      </c>
      <c r="AD256" s="35">
        <v>0</v>
      </c>
      <c r="AE256" s="36">
        <v>1</v>
      </c>
      <c r="AF256" s="37">
        <v>164.13899999999998</v>
      </c>
      <c r="AG256" s="38">
        <v>164</v>
      </c>
      <c r="AH256" s="32">
        <v>328</v>
      </c>
      <c r="AI256" s="38"/>
      <c r="AJ256" s="38"/>
      <c r="AK256" s="38"/>
      <c r="AL256" s="30"/>
      <c r="AM256" s="26"/>
      <c r="AN256" s="1"/>
    </row>
    <row r="257" spans="1:40" ht="15" x14ac:dyDescent="0.25">
      <c r="A257" s="57">
        <v>40</v>
      </c>
      <c r="B257" s="57">
        <v>38</v>
      </c>
      <c r="C257" s="57" t="s">
        <v>574</v>
      </c>
      <c r="D257" s="29" t="s">
        <v>76</v>
      </c>
      <c r="E257" s="29">
        <v>163</v>
      </c>
      <c r="F257" s="27"/>
      <c r="G257" s="27"/>
      <c r="H257" s="27"/>
      <c r="I257" s="27"/>
      <c r="J257" s="27"/>
      <c r="K257" s="32">
        <f>IFERROR(LARGE(E257:J257,1),0)+IF($D$5&gt;=2,IFERROR(LARGE(E257:J257,2),0),0)+IF($D$5&gt;=3,IFERROR(LARGE(E257:J257,3),0),0)+IF($D$5&gt;=4,IFERROR(LARGE(E257:J257,4),0),0)+IF($D$5&gt;=5,IFERROR(LARGE(E257:J257,5),0),0)+IF($D$5&gt;=6,IFERROR(LARGE(E257:J257,6),0),0)</f>
        <v>163</v>
      </c>
      <c r="L257" s="32" t="s">
        <v>928</v>
      </c>
      <c r="M257" s="32"/>
      <c r="N257" s="32">
        <f>K257-(ROW(K257)-ROW(K$6))/10000</f>
        <v>162.97489999999999</v>
      </c>
      <c r="O257" s="32">
        <f>COUNT(E257:J257)</f>
        <v>1</v>
      </c>
      <c r="P257" s="32">
        <f ca="1">IF(AND(O257=1,OFFSET(D257,0,P$3)&gt;0),"Y",0)</f>
        <v>0</v>
      </c>
      <c r="Q257" s="33" t="s">
        <v>136</v>
      </c>
      <c r="R257" s="34">
        <f>1-(Q257=Q256)</f>
        <v>0</v>
      </c>
      <c r="S257" s="34">
        <f>N257+T257/1000+U257/10000+V257/100000+W257/1000000+X257/10000000+Y257/100000000</f>
        <v>163.1379</v>
      </c>
      <c r="T257" s="29">
        <v>163</v>
      </c>
      <c r="U257" s="27"/>
      <c r="V257" s="27"/>
      <c r="W257" s="27"/>
      <c r="X257" s="27"/>
      <c r="Y257" s="27"/>
      <c r="AA257" s="35">
        <v>0</v>
      </c>
      <c r="AB257" s="35">
        <v>0</v>
      </c>
      <c r="AC257" s="35">
        <v>0</v>
      </c>
      <c r="AD257" s="35">
        <v>0</v>
      </c>
      <c r="AE257" s="36">
        <v>1</v>
      </c>
      <c r="AF257" s="37">
        <v>163.1379</v>
      </c>
      <c r="AG257" s="38">
        <v>163</v>
      </c>
      <c r="AH257" s="32">
        <v>326</v>
      </c>
      <c r="AI257" s="38"/>
      <c r="AJ257" s="38"/>
      <c r="AK257" s="38"/>
      <c r="AL257" s="30"/>
      <c r="AM257" s="26"/>
      <c r="AN257" s="1"/>
    </row>
    <row r="258" spans="1:40" ht="15" x14ac:dyDescent="0.25">
      <c r="A258" s="57">
        <v>41</v>
      </c>
      <c r="B258" s="57">
        <v>39</v>
      </c>
      <c r="C258" s="57" t="s">
        <v>575</v>
      </c>
      <c r="D258" s="29" t="s">
        <v>124</v>
      </c>
      <c r="E258" s="29">
        <v>162</v>
      </c>
      <c r="F258" s="27"/>
      <c r="G258" s="27"/>
      <c r="H258" s="27"/>
      <c r="I258" s="27"/>
      <c r="J258" s="27"/>
      <c r="K258" s="32">
        <f>IFERROR(LARGE(E258:J258,1),0)+IF($D$5&gt;=2,IFERROR(LARGE(E258:J258,2),0),0)+IF($D$5&gt;=3,IFERROR(LARGE(E258:J258,3),0),0)+IF($D$5&gt;=4,IFERROR(LARGE(E258:J258,4),0),0)+IF($D$5&gt;=5,IFERROR(LARGE(E258:J258,5),0),0)+IF($D$5&gt;=6,IFERROR(LARGE(E258:J258,6),0),0)</f>
        <v>162</v>
      </c>
      <c r="L258" s="32" t="s">
        <v>928</v>
      </c>
      <c r="M258" s="32"/>
      <c r="N258" s="32">
        <f>K258-(ROW(K258)-ROW(K$6))/10000</f>
        <v>161.97479999999999</v>
      </c>
      <c r="O258" s="32">
        <f>COUNT(E258:J258)</f>
        <v>1</v>
      </c>
      <c r="P258" s="32">
        <f ca="1">IF(AND(O258=1,OFFSET(D258,0,P$3)&gt;0),"Y",0)</f>
        <v>0</v>
      </c>
      <c r="Q258" s="33" t="s">
        <v>136</v>
      </c>
      <c r="R258" s="34">
        <f>1-(Q258=Q257)</f>
        <v>0</v>
      </c>
      <c r="S258" s="34">
        <f>N258+T258/1000+U258/10000+V258/100000+W258/1000000+X258/10000000+Y258/100000000</f>
        <v>162.13679999999999</v>
      </c>
      <c r="T258" s="29">
        <v>162</v>
      </c>
      <c r="U258" s="27"/>
      <c r="V258" s="27"/>
      <c r="W258" s="27"/>
      <c r="X258" s="27"/>
      <c r="Y258" s="27"/>
      <c r="AA258" s="35">
        <v>0</v>
      </c>
      <c r="AB258" s="35">
        <v>0</v>
      </c>
      <c r="AC258" s="35">
        <v>0</v>
      </c>
      <c r="AD258" s="35">
        <v>0</v>
      </c>
      <c r="AE258" s="36">
        <v>1</v>
      </c>
      <c r="AF258" s="37">
        <v>162.13679999999999</v>
      </c>
      <c r="AG258" s="38">
        <v>162</v>
      </c>
      <c r="AH258" s="32">
        <v>324</v>
      </c>
      <c r="AI258" s="38"/>
      <c r="AJ258" s="38"/>
      <c r="AK258" s="38"/>
      <c r="AL258" s="30"/>
      <c r="AM258" s="26"/>
      <c r="AN258" s="1"/>
    </row>
    <row r="259" spans="1:40" ht="15" x14ac:dyDescent="0.25">
      <c r="A259" s="57">
        <v>42</v>
      </c>
      <c r="B259" s="57">
        <v>40</v>
      </c>
      <c r="C259" s="57" t="s">
        <v>576</v>
      </c>
      <c r="D259" s="29" t="s">
        <v>124</v>
      </c>
      <c r="E259" s="29">
        <v>154</v>
      </c>
      <c r="F259" s="27"/>
      <c r="G259" s="27"/>
      <c r="H259" s="27"/>
      <c r="I259" s="27"/>
      <c r="J259" s="27"/>
      <c r="K259" s="32">
        <f>IFERROR(LARGE(E259:J259,1),0)+IF($D$5&gt;=2,IFERROR(LARGE(E259:J259,2),0),0)+IF($D$5&gt;=3,IFERROR(LARGE(E259:J259,3),0),0)+IF($D$5&gt;=4,IFERROR(LARGE(E259:J259,4),0),0)+IF($D$5&gt;=5,IFERROR(LARGE(E259:J259,5),0),0)+IF($D$5&gt;=6,IFERROR(LARGE(E259:J259,6),0),0)</f>
        <v>154</v>
      </c>
      <c r="L259" s="32" t="s">
        <v>928</v>
      </c>
      <c r="M259" s="32"/>
      <c r="N259" s="32">
        <f>K259-(ROW(K259)-ROW(K$6))/10000</f>
        <v>153.97470000000001</v>
      </c>
      <c r="O259" s="32">
        <f>COUNT(E259:J259)</f>
        <v>1</v>
      </c>
      <c r="P259" s="32">
        <f ca="1">IF(AND(O259=1,OFFSET(D259,0,P$3)&gt;0),"Y",0)</f>
        <v>0</v>
      </c>
      <c r="Q259" s="33" t="s">
        <v>136</v>
      </c>
      <c r="R259" s="34">
        <f>1-(Q259=Q258)</f>
        <v>0</v>
      </c>
      <c r="S259" s="34">
        <f>N259+T259/1000+U259/10000+V259/100000+W259/1000000+X259/10000000+Y259/100000000</f>
        <v>154.12870000000001</v>
      </c>
      <c r="T259" s="29">
        <v>154</v>
      </c>
      <c r="U259" s="27"/>
      <c r="V259" s="27"/>
      <c r="W259" s="27"/>
      <c r="X259" s="27"/>
      <c r="Y259" s="27"/>
      <c r="AA259" s="35">
        <v>0</v>
      </c>
      <c r="AB259" s="35">
        <v>0</v>
      </c>
      <c r="AC259" s="35">
        <v>0</v>
      </c>
      <c r="AD259" s="35">
        <v>0</v>
      </c>
      <c r="AE259" s="36">
        <v>1</v>
      </c>
      <c r="AF259" s="37">
        <v>154.12870000000001</v>
      </c>
      <c r="AG259" s="38">
        <v>154</v>
      </c>
      <c r="AH259" s="32">
        <v>308</v>
      </c>
      <c r="AI259" s="38"/>
      <c r="AJ259" s="38"/>
      <c r="AK259" s="38"/>
      <c r="AL259" s="30"/>
      <c r="AM259" s="26"/>
      <c r="AN259" s="1"/>
    </row>
    <row r="260" spans="1:40" ht="15" x14ac:dyDescent="0.25">
      <c r="A260" s="57">
        <v>43</v>
      </c>
      <c r="B260" s="57">
        <v>41</v>
      </c>
      <c r="C260" s="57" t="s">
        <v>577</v>
      </c>
      <c r="D260" s="29" t="s">
        <v>40</v>
      </c>
      <c r="E260" s="29"/>
      <c r="F260" s="27"/>
      <c r="G260" s="27">
        <v>142</v>
      </c>
      <c r="H260" s="27"/>
      <c r="I260" s="27"/>
      <c r="J260" s="27"/>
      <c r="K260" s="32">
        <f>IFERROR(LARGE(E260:J260,1),0)+IF($D$5&gt;=2,IFERROR(LARGE(E260:J260,2),0),0)+IF($D$5&gt;=3,IFERROR(LARGE(E260:J260,3),0),0)+IF($D$5&gt;=4,IFERROR(LARGE(E260:J260,4),0),0)+IF($D$5&gt;=5,IFERROR(LARGE(E260:J260,5),0),0)+IF($D$5&gt;=6,IFERROR(LARGE(E260:J260,6),0),0)</f>
        <v>142</v>
      </c>
      <c r="L260" s="32" t="s">
        <v>928</v>
      </c>
      <c r="M260" s="32"/>
      <c r="N260" s="32">
        <f>K260-(ROW(K260)-ROW(K$6))/10000</f>
        <v>141.97460000000001</v>
      </c>
      <c r="O260" s="32">
        <f>COUNT(E260:J260)</f>
        <v>1</v>
      </c>
      <c r="P260" s="32">
        <f ca="1">IF(AND(O260=1,OFFSET(D260,0,P$3)&gt;0),"Y",0)</f>
        <v>0</v>
      </c>
      <c r="Q260" s="33" t="s">
        <v>136</v>
      </c>
      <c r="R260" s="34">
        <f>1-(Q260=Q259)</f>
        <v>0</v>
      </c>
      <c r="S260" s="34">
        <f>N260+T260/1000+U260/10000+V260/100000+W260/1000000+X260/10000000+Y260/100000000</f>
        <v>142.11660000000001</v>
      </c>
      <c r="T260" s="27">
        <v>142</v>
      </c>
      <c r="U260" s="29"/>
      <c r="V260" s="27"/>
      <c r="W260" s="27"/>
      <c r="X260" s="27"/>
      <c r="Y260" s="27"/>
      <c r="AA260" s="35">
        <v>0</v>
      </c>
      <c r="AB260" s="35">
        <v>0</v>
      </c>
      <c r="AC260" s="35">
        <v>0</v>
      </c>
      <c r="AD260" s="35">
        <v>0</v>
      </c>
      <c r="AE260" s="36">
        <v>1</v>
      </c>
      <c r="AF260" s="37">
        <v>142.11660000000001</v>
      </c>
      <c r="AG260" s="38">
        <v>142</v>
      </c>
      <c r="AH260" s="32">
        <v>284</v>
      </c>
      <c r="AI260" s="38"/>
      <c r="AJ260" s="38"/>
      <c r="AK260" s="38"/>
      <c r="AL260" s="30"/>
      <c r="AM260" s="26"/>
      <c r="AN260" s="1"/>
    </row>
    <row r="261" spans="1:40" ht="15" x14ac:dyDescent="0.25">
      <c r="A261" s="57">
        <v>44</v>
      </c>
      <c r="B261" s="57">
        <v>42</v>
      </c>
      <c r="C261" s="57" t="s">
        <v>578</v>
      </c>
      <c r="D261" s="29" t="s">
        <v>40</v>
      </c>
      <c r="E261" s="29"/>
      <c r="F261" s="27"/>
      <c r="G261" s="27">
        <v>124</v>
      </c>
      <c r="H261" s="27"/>
      <c r="I261" s="27"/>
      <c r="J261" s="27"/>
      <c r="K261" s="32">
        <f>IFERROR(LARGE(E261:J261,1),0)+IF($D$5&gt;=2,IFERROR(LARGE(E261:J261,2),0),0)+IF($D$5&gt;=3,IFERROR(LARGE(E261:J261,3),0),0)+IF($D$5&gt;=4,IFERROR(LARGE(E261:J261,4),0),0)+IF($D$5&gt;=5,IFERROR(LARGE(E261:J261,5),0),0)+IF($D$5&gt;=6,IFERROR(LARGE(E261:J261,6),0),0)</f>
        <v>124</v>
      </c>
      <c r="L261" s="32" t="s">
        <v>928</v>
      </c>
      <c r="M261" s="32"/>
      <c r="N261" s="32">
        <f>K261-(ROW(K261)-ROW(K$6))/10000</f>
        <v>123.97450000000001</v>
      </c>
      <c r="O261" s="32">
        <f>COUNT(E261:J261)</f>
        <v>1</v>
      </c>
      <c r="P261" s="32">
        <f ca="1">IF(AND(O261=1,OFFSET(D261,0,P$3)&gt;0),"Y",0)</f>
        <v>0</v>
      </c>
      <c r="Q261" s="33" t="s">
        <v>136</v>
      </c>
      <c r="R261" s="34">
        <f>1-(Q261=Q260)</f>
        <v>0</v>
      </c>
      <c r="S261" s="34">
        <f>N261+T261/1000+U261/10000+V261/100000+W261/1000000+X261/10000000+Y261/100000000</f>
        <v>124.0985</v>
      </c>
      <c r="T261" s="27">
        <v>124</v>
      </c>
      <c r="U261" s="29"/>
      <c r="V261" s="27"/>
      <c r="W261" s="27"/>
      <c r="X261" s="27"/>
      <c r="Y261" s="27"/>
      <c r="AA261" s="35">
        <v>0</v>
      </c>
      <c r="AB261" s="35">
        <v>0</v>
      </c>
      <c r="AC261" s="35">
        <v>0</v>
      </c>
      <c r="AD261" s="35">
        <v>0</v>
      </c>
      <c r="AE261" s="36">
        <v>1</v>
      </c>
      <c r="AF261" s="37">
        <v>124.0985</v>
      </c>
      <c r="AG261" s="38">
        <v>124</v>
      </c>
      <c r="AH261" s="32">
        <v>248</v>
      </c>
      <c r="AI261" s="38"/>
      <c r="AJ261" s="38"/>
      <c r="AK261" s="38"/>
      <c r="AL261" s="30"/>
      <c r="AM261" s="26"/>
      <c r="AN261" s="1"/>
    </row>
    <row r="262" spans="1:40" ht="15" x14ac:dyDescent="0.25">
      <c r="A262" s="57">
        <v>45</v>
      </c>
      <c r="B262" s="57">
        <v>43</v>
      </c>
      <c r="C262" s="57" t="s">
        <v>579</v>
      </c>
      <c r="D262" s="29" t="s">
        <v>104</v>
      </c>
      <c r="E262" s="29">
        <v>118</v>
      </c>
      <c r="F262" s="27"/>
      <c r="G262" s="27"/>
      <c r="H262" s="27"/>
      <c r="I262" s="27"/>
      <c r="J262" s="27"/>
      <c r="K262" s="32">
        <f>IFERROR(LARGE(E262:J262,1),0)+IF($D$5&gt;=2,IFERROR(LARGE(E262:J262,2),0),0)+IF($D$5&gt;=3,IFERROR(LARGE(E262:J262,3),0),0)+IF($D$5&gt;=4,IFERROR(LARGE(E262:J262,4),0),0)+IF($D$5&gt;=5,IFERROR(LARGE(E262:J262,5),0),0)+IF($D$5&gt;=6,IFERROR(LARGE(E262:J262,6),0),0)</f>
        <v>118</v>
      </c>
      <c r="L262" s="32" t="s">
        <v>928</v>
      </c>
      <c r="M262" s="32"/>
      <c r="N262" s="32">
        <f>K262-(ROW(K262)-ROW(K$6))/10000</f>
        <v>117.9744</v>
      </c>
      <c r="O262" s="32">
        <f>COUNT(E262:J262)</f>
        <v>1</v>
      </c>
      <c r="P262" s="32">
        <f ca="1">IF(AND(O262=1,OFFSET(D262,0,P$3)&gt;0),"Y",0)</f>
        <v>0</v>
      </c>
      <c r="Q262" s="33" t="s">
        <v>136</v>
      </c>
      <c r="R262" s="34">
        <f>1-(Q262=Q261)</f>
        <v>0</v>
      </c>
      <c r="S262" s="34">
        <f>N262+T262/1000+U262/10000+V262/100000+W262/1000000+X262/10000000+Y262/100000000</f>
        <v>118.0924</v>
      </c>
      <c r="T262" s="29">
        <v>118</v>
      </c>
      <c r="U262" s="27"/>
      <c r="V262" s="27"/>
      <c r="W262" s="27"/>
      <c r="X262" s="27"/>
      <c r="Y262" s="27"/>
      <c r="AA262" s="35">
        <v>0</v>
      </c>
      <c r="AB262" s="35">
        <v>0</v>
      </c>
      <c r="AC262" s="35">
        <v>0</v>
      </c>
      <c r="AD262" s="35">
        <v>0</v>
      </c>
      <c r="AE262" s="36">
        <v>1</v>
      </c>
      <c r="AF262" s="37">
        <v>118.0924</v>
      </c>
      <c r="AG262" s="38">
        <v>118</v>
      </c>
      <c r="AH262" s="32">
        <v>236</v>
      </c>
      <c r="AI262" s="38"/>
      <c r="AJ262" s="38"/>
      <c r="AK262" s="38"/>
      <c r="AL262" s="30"/>
      <c r="AM262" s="26"/>
      <c r="AN262" s="1"/>
    </row>
    <row r="263" spans="1:40" ht="3" customHeight="1" x14ac:dyDescent="0.25">
      <c r="A263" s="57"/>
      <c r="B263" s="1"/>
      <c r="C263" s="57"/>
      <c r="D263" s="29"/>
      <c r="E263" s="29"/>
      <c r="F263" s="27"/>
      <c r="G263" s="27"/>
      <c r="H263" s="27"/>
      <c r="I263" s="27"/>
      <c r="J263" s="27"/>
      <c r="K263" s="32"/>
      <c r="L263" s="27"/>
      <c r="M263" s="27"/>
      <c r="N263" s="32"/>
      <c r="O263" s="27"/>
      <c r="P263" s="27"/>
      <c r="R263" s="58"/>
      <c r="S263" s="34"/>
      <c r="T263" s="27"/>
      <c r="U263" s="27"/>
      <c r="V263" s="27"/>
      <c r="W263" s="27"/>
      <c r="X263" s="27"/>
      <c r="Y263" s="27"/>
      <c r="AE263" s="59"/>
      <c r="AF263" s="59"/>
      <c r="AG263" s="26"/>
      <c r="AH263" s="26"/>
      <c r="AI263" s="38"/>
      <c r="AJ263" s="38"/>
      <c r="AK263" s="38"/>
      <c r="AL263" s="30"/>
      <c r="AM263" s="26"/>
      <c r="AN263" s="1"/>
    </row>
    <row r="264" spans="1:40" ht="15" x14ac:dyDescent="0.25">
      <c r="A264" s="57"/>
      <c r="B264" s="1"/>
      <c r="C264" s="57"/>
      <c r="D264" s="29"/>
      <c r="E264" s="29"/>
      <c r="F264" s="27"/>
      <c r="G264" s="27"/>
      <c r="H264" s="27"/>
      <c r="I264" s="27"/>
      <c r="J264" s="27"/>
      <c r="K264" s="32"/>
      <c r="L264" s="27"/>
      <c r="M264" s="27"/>
      <c r="N264" s="32"/>
      <c r="O264" s="27"/>
      <c r="P264" s="27"/>
      <c r="R264" s="58"/>
      <c r="S264" s="34"/>
      <c r="T264" s="27"/>
      <c r="U264" s="27"/>
      <c r="V264" s="27"/>
      <c r="W264" s="27"/>
      <c r="X264" s="27"/>
      <c r="Y264" s="27"/>
      <c r="AE264" s="59"/>
      <c r="AF264" s="59"/>
      <c r="AG264" s="26"/>
      <c r="AH264" s="26"/>
      <c r="AI264" s="38"/>
      <c r="AJ264" s="38"/>
      <c r="AK264" s="38"/>
      <c r="AL264" s="30"/>
      <c r="AM264" s="26"/>
      <c r="AN264" s="1"/>
    </row>
    <row r="265" spans="1:40" s="26" customFormat="1" ht="15" x14ac:dyDescent="0.25">
      <c r="A265" s="57"/>
      <c r="B265" s="1"/>
      <c r="C265" s="56" t="s">
        <v>126</v>
      </c>
      <c r="D265" s="29"/>
      <c r="E265" s="29"/>
      <c r="F265" s="27"/>
      <c r="G265" s="27"/>
      <c r="H265" s="27"/>
      <c r="I265" s="27"/>
      <c r="J265" s="27"/>
      <c r="K265" s="32"/>
      <c r="L265" s="27"/>
      <c r="M265" s="27"/>
      <c r="N265" s="32"/>
      <c r="O265" s="27"/>
      <c r="P265" s="27"/>
      <c r="Q265" s="50" t="str">
        <f>C265</f>
        <v>M60</v>
      </c>
      <c r="R265" s="55"/>
      <c r="S265" s="34"/>
      <c r="T265" s="27"/>
      <c r="U265" s="50"/>
      <c r="V265" s="50"/>
      <c r="W265" s="50"/>
      <c r="X265" s="50"/>
      <c r="Y265" s="50"/>
      <c r="AE265" s="54"/>
      <c r="AF265" s="54"/>
      <c r="AI265" s="38">
        <v>841</v>
      </c>
      <c r="AJ265" s="38">
        <v>779</v>
      </c>
      <c r="AK265" s="38">
        <v>750</v>
      </c>
      <c r="AL265" s="48"/>
      <c r="AN265" s="1"/>
    </row>
    <row r="266" spans="1:40" s="26" customFormat="1" ht="15" x14ac:dyDescent="0.25">
      <c r="A266" s="57">
        <v>1</v>
      </c>
      <c r="B266" s="1">
        <v>1</v>
      </c>
      <c r="C266" s="57" t="s">
        <v>580</v>
      </c>
      <c r="D266" s="29" t="s">
        <v>40</v>
      </c>
      <c r="E266" s="29">
        <v>276</v>
      </c>
      <c r="F266" s="27">
        <v>283</v>
      </c>
      <c r="G266" s="27">
        <v>282</v>
      </c>
      <c r="H266" s="27"/>
      <c r="I266" s="27"/>
      <c r="J266" s="27"/>
      <c r="K266" s="32">
        <f>IFERROR(LARGE(E266:J266,1),0)+IF($D$5&gt;=2,IFERROR(LARGE(E266:J266,2),0),0)+IF($D$5&gt;=3,IFERROR(LARGE(E266:J266,3),0),0)+IF($D$5&gt;=4,IFERROR(LARGE(E266:J266,4),0),0)+IF($D$5&gt;=5,IFERROR(LARGE(E266:J266,5),0),0)+IF($D$5&gt;=6,IFERROR(LARGE(E266:J266,6),0),0)</f>
        <v>841</v>
      </c>
      <c r="L266" s="32" t="s">
        <v>928</v>
      </c>
      <c r="M266" s="32" t="s">
        <v>127</v>
      </c>
      <c r="N266" s="32">
        <f>K266-(ROW(K266)-ROW(K$6))/10000</f>
        <v>840.97400000000005</v>
      </c>
      <c r="O266" s="32">
        <f>COUNT(E266:J266)</f>
        <v>3</v>
      </c>
      <c r="P266" s="32">
        <f ca="1">IF(AND(O266=1,OFFSET(D266,0,P$3)&gt;0),"Y",0)</f>
        <v>0</v>
      </c>
      <c r="Q266" s="33" t="s">
        <v>126</v>
      </c>
      <c r="R266" s="34">
        <f>1-(Q266=Q265)</f>
        <v>0</v>
      </c>
      <c r="S266" s="34">
        <f>N266+T266/1000+U266/10000+V266/100000+W266/1000000+X266/10000000+Y266/100000000</f>
        <v>841.28796</v>
      </c>
      <c r="T266" s="27">
        <v>283</v>
      </c>
      <c r="U266" s="27">
        <v>282</v>
      </c>
      <c r="V266" s="29">
        <v>276</v>
      </c>
      <c r="W266" s="27"/>
      <c r="X266" s="27"/>
      <c r="Y266" s="27"/>
      <c r="AA266" s="35">
        <v>0</v>
      </c>
      <c r="AB266" s="35">
        <v>0</v>
      </c>
      <c r="AC266" s="35">
        <v>0</v>
      </c>
      <c r="AD266" s="35">
        <v>0</v>
      </c>
      <c r="AE266" s="36">
        <v>3</v>
      </c>
      <c r="AF266" s="37">
        <v>841.28796</v>
      </c>
      <c r="AG266" s="38">
        <v>283</v>
      </c>
      <c r="AH266" s="32">
        <v>848</v>
      </c>
      <c r="AI266" s="38" t="s">
        <v>127</v>
      </c>
      <c r="AJ266" s="38"/>
      <c r="AK266" s="38"/>
      <c r="AL266" s="48"/>
      <c r="AN266" s="1"/>
    </row>
    <row r="267" spans="1:40" s="26" customFormat="1" ht="15" x14ac:dyDescent="0.25">
      <c r="A267" s="57">
        <v>2</v>
      </c>
      <c r="B267" s="1">
        <v>2</v>
      </c>
      <c r="C267" s="57" t="s">
        <v>125</v>
      </c>
      <c r="D267" s="29" t="s">
        <v>76</v>
      </c>
      <c r="E267" s="29">
        <v>261</v>
      </c>
      <c r="F267" s="27">
        <v>262</v>
      </c>
      <c r="G267" s="27">
        <v>240</v>
      </c>
      <c r="H267" s="27">
        <v>256</v>
      </c>
      <c r="I267" s="27"/>
      <c r="J267" s="27"/>
      <c r="K267" s="32">
        <f>IFERROR(LARGE(E267:J267,1),0)+IF($D$5&gt;=2,IFERROR(LARGE(E267:J267,2),0),0)+IF($D$5&gt;=3,IFERROR(LARGE(E267:J267,3),0),0)+IF($D$5&gt;=4,IFERROR(LARGE(E267:J267,4),0),0)+IF($D$5&gt;=5,IFERROR(LARGE(E267:J267,5),0),0)+IF($D$5&gt;=6,IFERROR(LARGE(E267:J267,6),0),0)</f>
        <v>779</v>
      </c>
      <c r="L267" s="32" t="s">
        <v>928</v>
      </c>
      <c r="M267" s="32" t="s">
        <v>181</v>
      </c>
      <c r="N267" s="32">
        <f>K267-(ROW(K267)-ROW(K$6))/10000</f>
        <v>778.97389999999996</v>
      </c>
      <c r="O267" s="32">
        <f>COUNT(E267:J267)</f>
        <v>4</v>
      </c>
      <c r="P267" s="32">
        <f ca="1">IF(AND(O267=1,OFFSET(D267,0,P$3)&gt;0),"Y",0)</f>
        <v>0</v>
      </c>
      <c r="Q267" s="33" t="s">
        <v>126</v>
      </c>
      <c r="R267" s="34">
        <f>1-(Q267=Q266)</f>
        <v>0</v>
      </c>
      <c r="S267" s="34">
        <f>N267+T267/1000+U267/10000+V267/100000+W267/1000000+X267/10000000+Y267/100000000</f>
        <v>779.26479999999992</v>
      </c>
      <c r="T267" s="27">
        <v>262</v>
      </c>
      <c r="U267" s="29">
        <v>261</v>
      </c>
      <c r="V267" s="27">
        <v>256</v>
      </c>
      <c r="W267" s="27">
        <v>240</v>
      </c>
      <c r="X267" s="27"/>
      <c r="Y267" s="27"/>
      <c r="AA267" s="35">
        <v>0</v>
      </c>
      <c r="AB267" s="35">
        <v>0</v>
      </c>
      <c r="AC267" s="35">
        <v>0</v>
      </c>
      <c r="AD267" s="35">
        <v>0</v>
      </c>
      <c r="AE267" s="36">
        <v>4</v>
      </c>
      <c r="AF267" s="37">
        <v>779.26479999999992</v>
      </c>
      <c r="AG267" s="38">
        <v>262</v>
      </c>
      <c r="AH267" s="32">
        <v>785</v>
      </c>
      <c r="AI267" s="38"/>
      <c r="AJ267" s="38" t="s">
        <v>181</v>
      </c>
      <c r="AK267" s="38"/>
      <c r="AL267" s="48"/>
      <c r="AN267" s="1"/>
    </row>
    <row r="268" spans="1:40" s="26" customFormat="1" ht="15" x14ac:dyDescent="0.25">
      <c r="A268" s="57">
        <v>3</v>
      </c>
      <c r="B268" s="1">
        <v>3</v>
      </c>
      <c r="C268" s="57" t="s">
        <v>581</v>
      </c>
      <c r="D268" s="29" t="s">
        <v>242</v>
      </c>
      <c r="E268" s="29">
        <v>249</v>
      </c>
      <c r="F268" s="27">
        <v>259</v>
      </c>
      <c r="G268" s="27">
        <v>242</v>
      </c>
      <c r="H268" s="27"/>
      <c r="I268" s="27"/>
      <c r="J268" s="27"/>
      <c r="K268" s="32">
        <f>IFERROR(LARGE(E268:J268,1),0)+IF($D$5&gt;=2,IFERROR(LARGE(E268:J268,2),0),0)+IF($D$5&gt;=3,IFERROR(LARGE(E268:J268,3),0),0)+IF($D$5&gt;=4,IFERROR(LARGE(E268:J268,4),0),0)+IF($D$5&gt;=5,IFERROR(LARGE(E268:J268,5),0),0)+IF($D$5&gt;=6,IFERROR(LARGE(E268:J268,6),0),0)</f>
        <v>750</v>
      </c>
      <c r="L268" s="32" t="s">
        <v>928</v>
      </c>
      <c r="M268" s="32" t="s">
        <v>582</v>
      </c>
      <c r="N268" s="32">
        <f>K268-(ROW(K268)-ROW(K$6))/10000</f>
        <v>749.97379999999998</v>
      </c>
      <c r="O268" s="32">
        <f>COUNT(E268:J268)</f>
        <v>3</v>
      </c>
      <c r="P268" s="32">
        <f ca="1">IF(AND(O268=1,OFFSET(D268,0,P$3)&gt;0),"Y",0)</f>
        <v>0</v>
      </c>
      <c r="Q268" s="33" t="s">
        <v>126</v>
      </c>
      <c r="R268" s="34">
        <f>1-(Q268=Q267)</f>
        <v>0</v>
      </c>
      <c r="S268" s="34">
        <f>N268+T268/1000+U268/10000+V268/100000+W268/1000000+X268/10000000+Y268/100000000</f>
        <v>750.26012000000003</v>
      </c>
      <c r="T268" s="27">
        <v>259</v>
      </c>
      <c r="U268" s="29">
        <v>249</v>
      </c>
      <c r="V268" s="27">
        <v>242</v>
      </c>
      <c r="W268" s="27"/>
      <c r="X268" s="27"/>
      <c r="Y268" s="27"/>
      <c r="AA268" s="35">
        <v>0</v>
      </c>
      <c r="AB268" s="35">
        <v>0</v>
      </c>
      <c r="AC268" s="35">
        <v>0</v>
      </c>
      <c r="AD268" s="35">
        <v>0</v>
      </c>
      <c r="AE268" s="36">
        <v>3</v>
      </c>
      <c r="AF268" s="37">
        <v>750.26012000000003</v>
      </c>
      <c r="AG268" s="38">
        <v>259</v>
      </c>
      <c r="AH268" s="32">
        <v>767</v>
      </c>
      <c r="AI268" s="38"/>
      <c r="AJ268" s="38"/>
      <c r="AK268" s="38" t="s">
        <v>582</v>
      </c>
      <c r="AL268" s="48"/>
      <c r="AN268" s="1"/>
    </row>
    <row r="269" spans="1:40" s="26" customFormat="1" ht="15" x14ac:dyDescent="0.25">
      <c r="A269" s="57">
        <v>4</v>
      </c>
      <c r="B269" s="1">
        <v>4</v>
      </c>
      <c r="C269" s="57" t="s">
        <v>128</v>
      </c>
      <c r="D269" s="29" t="s">
        <v>40</v>
      </c>
      <c r="E269" s="29">
        <v>225</v>
      </c>
      <c r="F269" s="27">
        <v>242</v>
      </c>
      <c r="G269" s="27">
        <v>247</v>
      </c>
      <c r="H269" s="27">
        <v>255</v>
      </c>
      <c r="I269" s="27"/>
      <c r="J269" s="27"/>
      <c r="K269" s="32">
        <f>IFERROR(LARGE(E269:J269,1),0)+IF($D$5&gt;=2,IFERROR(LARGE(E269:J269,2),0),0)+IF($D$5&gt;=3,IFERROR(LARGE(E269:J269,3),0),0)+IF($D$5&gt;=4,IFERROR(LARGE(E269:J269,4),0),0)+IF($D$5&gt;=5,IFERROR(LARGE(E269:J269,5),0),0)+IF($D$5&gt;=6,IFERROR(LARGE(E269:J269,6),0),0)</f>
        <v>744</v>
      </c>
      <c r="L269" s="32" t="s">
        <v>928</v>
      </c>
      <c r="M269" s="32"/>
      <c r="N269" s="32">
        <f>K269-(ROW(K269)-ROW(K$6))/10000</f>
        <v>743.97370000000001</v>
      </c>
      <c r="O269" s="32">
        <f>COUNT(E269:J269)</f>
        <v>4</v>
      </c>
      <c r="P269" s="32">
        <f ca="1">IF(AND(O269=1,OFFSET(D269,0,P$3)&gt;0),"Y",0)</f>
        <v>0</v>
      </c>
      <c r="Q269" s="33" t="s">
        <v>126</v>
      </c>
      <c r="R269" s="34">
        <f>1-(Q269=Q268)</f>
        <v>0</v>
      </c>
      <c r="S269" s="34">
        <f>N269+T269/1000+U269/10000+V269/100000+W269/1000000+X269/10000000+Y269/100000000</f>
        <v>744.25604500000009</v>
      </c>
      <c r="T269" s="27">
        <v>255</v>
      </c>
      <c r="U269" s="27">
        <v>247</v>
      </c>
      <c r="V269" s="27">
        <v>242</v>
      </c>
      <c r="W269" s="29">
        <v>225</v>
      </c>
      <c r="X269" s="27"/>
      <c r="Y269" s="27"/>
      <c r="AA269" s="35">
        <v>0</v>
      </c>
      <c r="AB269" s="35">
        <v>0</v>
      </c>
      <c r="AC269" s="35">
        <v>0</v>
      </c>
      <c r="AD269" s="35">
        <v>0</v>
      </c>
      <c r="AE269" s="36">
        <v>4</v>
      </c>
      <c r="AF269" s="37">
        <v>744.25604500000009</v>
      </c>
      <c r="AG269" s="38">
        <v>255</v>
      </c>
      <c r="AH269" s="32">
        <v>757</v>
      </c>
      <c r="AI269" s="38"/>
      <c r="AJ269" s="38"/>
      <c r="AK269" s="38" t="s">
        <v>582</v>
      </c>
      <c r="AL269" s="48"/>
      <c r="AN269" s="1"/>
    </row>
    <row r="270" spans="1:40" s="26" customFormat="1" ht="15" x14ac:dyDescent="0.25">
      <c r="A270" s="57">
        <v>5</v>
      </c>
      <c r="B270" s="1">
        <v>5</v>
      </c>
      <c r="C270" s="57" t="s">
        <v>162</v>
      </c>
      <c r="D270" s="29" t="s">
        <v>96</v>
      </c>
      <c r="E270" s="29"/>
      <c r="F270" s="27">
        <v>241</v>
      </c>
      <c r="G270" s="27">
        <v>226</v>
      </c>
      <c r="H270" s="27">
        <v>238</v>
      </c>
      <c r="I270" s="27"/>
      <c r="J270" s="27"/>
      <c r="K270" s="32">
        <f>IFERROR(LARGE(E270:J270,1),0)+IF($D$5&gt;=2,IFERROR(LARGE(E270:J270,2),0),0)+IF($D$5&gt;=3,IFERROR(LARGE(E270:J270,3),0),0)+IF($D$5&gt;=4,IFERROR(LARGE(E270:J270,4),0),0)+IF($D$5&gt;=5,IFERROR(LARGE(E270:J270,5),0),0)+IF($D$5&gt;=6,IFERROR(LARGE(E270:J270,6),0),0)</f>
        <v>705</v>
      </c>
      <c r="L270" s="32" t="s">
        <v>928</v>
      </c>
      <c r="M270" s="32"/>
      <c r="N270" s="32">
        <f>K270-(ROW(K270)-ROW(K$6))/10000</f>
        <v>704.97360000000003</v>
      </c>
      <c r="O270" s="32">
        <f>COUNT(E270:J270)</f>
        <v>3</v>
      </c>
      <c r="P270" s="32">
        <f ca="1">IF(AND(O270=1,OFFSET(D270,0,P$3)&gt;0),"Y",0)</f>
        <v>0</v>
      </c>
      <c r="Q270" s="33" t="s">
        <v>126</v>
      </c>
      <c r="R270" s="34">
        <f>1-(Q270=Q269)</f>
        <v>0</v>
      </c>
      <c r="S270" s="34">
        <f>N270+T270/1000+U270/10000+V270/100000+W270/1000000+X270/10000000+Y270/100000000</f>
        <v>705.24066000000005</v>
      </c>
      <c r="T270" s="27">
        <v>241</v>
      </c>
      <c r="U270" s="27">
        <v>238</v>
      </c>
      <c r="V270" s="27">
        <v>226</v>
      </c>
      <c r="W270" s="29"/>
      <c r="X270" s="27"/>
      <c r="Y270" s="27"/>
      <c r="AA270" s="35">
        <v>0</v>
      </c>
      <c r="AB270" s="35">
        <v>0</v>
      </c>
      <c r="AC270" s="35">
        <v>0</v>
      </c>
      <c r="AD270" s="35">
        <v>0</v>
      </c>
      <c r="AE270" s="36">
        <v>3</v>
      </c>
      <c r="AF270" s="37">
        <v>705.24066000000005</v>
      </c>
      <c r="AG270" s="38">
        <v>241</v>
      </c>
      <c r="AH270" s="32">
        <v>720</v>
      </c>
      <c r="AI270" s="38"/>
      <c r="AJ270" s="38"/>
      <c r="AK270" s="38"/>
      <c r="AL270" s="48"/>
      <c r="AN270" s="1"/>
    </row>
    <row r="271" spans="1:40" s="26" customFormat="1" ht="15" x14ac:dyDescent="0.25">
      <c r="A271" s="57">
        <v>6</v>
      </c>
      <c r="B271" s="1">
        <v>6</v>
      </c>
      <c r="C271" s="57" t="s">
        <v>583</v>
      </c>
      <c r="D271" s="29" t="s">
        <v>24</v>
      </c>
      <c r="E271" s="29">
        <v>232</v>
      </c>
      <c r="F271" s="27">
        <v>231</v>
      </c>
      <c r="G271" s="27">
        <v>220</v>
      </c>
      <c r="H271" s="27"/>
      <c r="I271" s="27"/>
      <c r="J271" s="27"/>
      <c r="K271" s="32">
        <f>IFERROR(LARGE(E271:J271,1),0)+IF($D$5&gt;=2,IFERROR(LARGE(E271:J271,2),0),0)+IF($D$5&gt;=3,IFERROR(LARGE(E271:J271,3),0),0)+IF($D$5&gt;=4,IFERROR(LARGE(E271:J271,4),0),0)+IF($D$5&gt;=5,IFERROR(LARGE(E271:J271,5),0),0)+IF($D$5&gt;=6,IFERROR(LARGE(E271:J271,6),0),0)</f>
        <v>683</v>
      </c>
      <c r="L271" s="32" t="s">
        <v>928</v>
      </c>
      <c r="M271" s="32"/>
      <c r="N271" s="32">
        <f>K271-(ROW(K271)-ROW(K$6))/10000</f>
        <v>682.97349999999994</v>
      </c>
      <c r="O271" s="32">
        <f>COUNT(E271:J271)</f>
        <v>3</v>
      </c>
      <c r="P271" s="32">
        <f ca="1">IF(AND(O271=1,OFFSET(D271,0,P$3)&gt;0),"Y",0)</f>
        <v>0</v>
      </c>
      <c r="Q271" s="33" t="s">
        <v>126</v>
      </c>
      <c r="R271" s="34">
        <f>1-(Q271=Q270)</f>
        <v>0</v>
      </c>
      <c r="S271" s="34">
        <f>N271+T271/1000+U271/10000+V271/100000+W271/1000000+X271/10000000+Y271/100000000</f>
        <v>683.23079999999993</v>
      </c>
      <c r="T271" s="29">
        <v>232</v>
      </c>
      <c r="U271" s="27">
        <v>231</v>
      </c>
      <c r="V271" s="27">
        <v>220</v>
      </c>
      <c r="W271" s="27"/>
      <c r="X271" s="27"/>
      <c r="Y271" s="27"/>
      <c r="AA271" s="35">
        <v>0</v>
      </c>
      <c r="AB271" s="35">
        <v>0</v>
      </c>
      <c r="AC271" s="35">
        <v>0</v>
      </c>
      <c r="AD271" s="35">
        <v>0</v>
      </c>
      <c r="AE271" s="36">
        <v>3</v>
      </c>
      <c r="AF271" s="37">
        <v>683.23079999999993</v>
      </c>
      <c r="AG271" s="38">
        <v>232</v>
      </c>
      <c r="AH271" s="32">
        <v>695</v>
      </c>
      <c r="AI271" s="38"/>
      <c r="AJ271" s="38"/>
      <c r="AK271" s="38"/>
      <c r="AL271" s="48"/>
      <c r="AN271" s="1"/>
    </row>
    <row r="272" spans="1:40" s="26" customFormat="1" ht="15" x14ac:dyDescent="0.25">
      <c r="A272" s="57">
        <v>7</v>
      </c>
      <c r="B272" s="1">
        <v>7</v>
      </c>
      <c r="C272" s="57" t="s">
        <v>148</v>
      </c>
      <c r="D272" s="29" t="s">
        <v>150</v>
      </c>
      <c r="E272" s="29">
        <v>213</v>
      </c>
      <c r="F272" s="27"/>
      <c r="G272" s="27">
        <v>224</v>
      </c>
      <c r="H272" s="27">
        <v>245</v>
      </c>
      <c r="I272" s="27"/>
      <c r="J272" s="27"/>
      <c r="K272" s="32">
        <f>IFERROR(LARGE(E272:J272,1),0)+IF($D$5&gt;=2,IFERROR(LARGE(E272:J272,2),0),0)+IF($D$5&gt;=3,IFERROR(LARGE(E272:J272,3),0),0)+IF($D$5&gt;=4,IFERROR(LARGE(E272:J272,4),0),0)+IF($D$5&gt;=5,IFERROR(LARGE(E272:J272,5),0),0)+IF($D$5&gt;=6,IFERROR(LARGE(E272:J272,6),0),0)</f>
        <v>682</v>
      </c>
      <c r="L272" s="32" t="s">
        <v>928</v>
      </c>
      <c r="M272" s="32"/>
      <c r="N272" s="32">
        <f>K272-(ROW(K272)-ROW(K$6))/10000</f>
        <v>681.97339999999997</v>
      </c>
      <c r="O272" s="32">
        <f>COUNT(E272:J272)</f>
        <v>3</v>
      </c>
      <c r="P272" s="32">
        <f ca="1">IF(AND(O272=1,OFFSET(D272,0,P$3)&gt;0),"Y",0)</f>
        <v>0</v>
      </c>
      <c r="Q272" s="33" t="s">
        <v>126</v>
      </c>
      <c r="R272" s="34">
        <f>1-(Q272=Q271)</f>
        <v>0</v>
      </c>
      <c r="S272" s="34">
        <f>N272+T272/1000+U272/10000+V272/100000+W272/1000000+X272/10000000+Y272/100000000</f>
        <v>682.24292999999989</v>
      </c>
      <c r="T272" s="27">
        <v>245</v>
      </c>
      <c r="U272" s="27">
        <v>224</v>
      </c>
      <c r="V272" s="29">
        <v>213</v>
      </c>
      <c r="W272" s="27"/>
      <c r="X272" s="27"/>
      <c r="Y272" s="27"/>
      <c r="AA272" s="35">
        <v>0</v>
      </c>
      <c r="AB272" s="35">
        <v>0</v>
      </c>
      <c r="AC272" s="35">
        <v>0</v>
      </c>
      <c r="AD272" s="35">
        <v>0</v>
      </c>
      <c r="AE272" s="36">
        <v>3</v>
      </c>
      <c r="AF272" s="37">
        <v>682.24292999999989</v>
      </c>
      <c r="AG272" s="38">
        <v>245</v>
      </c>
      <c r="AH272" s="32">
        <v>714</v>
      </c>
      <c r="AI272" s="38"/>
      <c r="AJ272" s="38"/>
      <c r="AK272" s="38"/>
      <c r="AL272" s="48"/>
      <c r="AN272" s="1"/>
    </row>
    <row r="273" spans="1:40" s="26" customFormat="1" ht="15" x14ac:dyDescent="0.25">
      <c r="A273" s="57">
        <v>8</v>
      </c>
      <c r="B273" s="1">
        <v>8</v>
      </c>
      <c r="C273" s="57" t="s">
        <v>191</v>
      </c>
      <c r="D273" s="29" t="s">
        <v>174</v>
      </c>
      <c r="E273" s="29">
        <v>193</v>
      </c>
      <c r="F273" s="27">
        <v>214</v>
      </c>
      <c r="G273" s="27">
        <v>222</v>
      </c>
      <c r="H273" s="27">
        <v>227</v>
      </c>
      <c r="I273" s="27"/>
      <c r="J273" s="27"/>
      <c r="K273" s="32">
        <f>IFERROR(LARGE(E273:J273,1),0)+IF($D$5&gt;=2,IFERROR(LARGE(E273:J273,2),0),0)+IF($D$5&gt;=3,IFERROR(LARGE(E273:J273,3),0),0)+IF($D$5&gt;=4,IFERROR(LARGE(E273:J273,4),0),0)+IF($D$5&gt;=5,IFERROR(LARGE(E273:J273,5),0),0)+IF($D$5&gt;=6,IFERROR(LARGE(E273:J273,6),0),0)</f>
        <v>663</v>
      </c>
      <c r="L273" s="32" t="s">
        <v>928</v>
      </c>
      <c r="M273" s="32"/>
      <c r="N273" s="32">
        <f>K273-(ROW(K273)-ROW(K$6))/10000</f>
        <v>662.97329999999999</v>
      </c>
      <c r="O273" s="32">
        <f>COUNT(E273:J273)</f>
        <v>4</v>
      </c>
      <c r="P273" s="32">
        <f ca="1">IF(AND(O273=1,OFFSET(D273,0,P$3)&gt;0),"Y",0)</f>
        <v>0</v>
      </c>
      <c r="Q273" s="33" t="s">
        <v>126</v>
      </c>
      <c r="R273" s="34">
        <f>1-(Q273=Q272)</f>
        <v>0</v>
      </c>
      <c r="S273" s="34">
        <f>N273+T273/1000+U273/10000+V273/100000+W273/1000000+X273/10000000+Y273/100000000</f>
        <v>663.22483299999999</v>
      </c>
      <c r="T273" s="27">
        <v>227</v>
      </c>
      <c r="U273" s="27">
        <v>222</v>
      </c>
      <c r="V273" s="27">
        <v>214</v>
      </c>
      <c r="W273" s="29">
        <v>193</v>
      </c>
      <c r="X273" s="27"/>
      <c r="Y273" s="27"/>
      <c r="AA273" s="35">
        <v>0</v>
      </c>
      <c r="AB273" s="35">
        <v>0</v>
      </c>
      <c r="AC273" s="35">
        <v>0</v>
      </c>
      <c r="AD273" s="35">
        <v>0</v>
      </c>
      <c r="AE273" s="36">
        <v>4</v>
      </c>
      <c r="AF273" s="37">
        <v>663.22483299999999</v>
      </c>
      <c r="AG273" s="38">
        <v>227</v>
      </c>
      <c r="AH273" s="32">
        <v>676</v>
      </c>
      <c r="AI273" s="38"/>
      <c r="AJ273" s="38"/>
      <c r="AK273" s="38"/>
      <c r="AL273" s="48"/>
      <c r="AN273" s="1"/>
    </row>
    <row r="274" spans="1:40" s="26" customFormat="1" ht="15" x14ac:dyDescent="0.25">
      <c r="A274" s="57">
        <v>9</v>
      </c>
      <c r="B274" s="1">
        <v>9</v>
      </c>
      <c r="C274" s="57" t="s">
        <v>584</v>
      </c>
      <c r="D274" s="29" t="s">
        <v>76</v>
      </c>
      <c r="E274" s="29">
        <v>219</v>
      </c>
      <c r="F274" s="27">
        <v>223</v>
      </c>
      <c r="G274" s="27">
        <v>216</v>
      </c>
      <c r="H274" s="27"/>
      <c r="I274" s="27"/>
      <c r="J274" s="27"/>
      <c r="K274" s="32">
        <f>IFERROR(LARGE(E274:J274,1),0)+IF($D$5&gt;=2,IFERROR(LARGE(E274:J274,2),0),0)+IF($D$5&gt;=3,IFERROR(LARGE(E274:J274,3),0),0)+IF($D$5&gt;=4,IFERROR(LARGE(E274:J274,4),0),0)+IF($D$5&gt;=5,IFERROR(LARGE(E274:J274,5),0),0)+IF($D$5&gt;=6,IFERROR(LARGE(E274:J274,6),0),0)</f>
        <v>658</v>
      </c>
      <c r="L274" s="32" t="s">
        <v>928</v>
      </c>
      <c r="M274" s="32"/>
      <c r="N274" s="32">
        <f>K274-(ROW(K274)-ROW(K$6))/10000</f>
        <v>657.97320000000002</v>
      </c>
      <c r="O274" s="32">
        <f>COUNT(E274:J274)</f>
        <v>3</v>
      </c>
      <c r="P274" s="32">
        <f ca="1">IF(AND(O274=1,OFFSET(D274,0,P$3)&gt;0),"Y",0)</f>
        <v>0</v>
      </c>
      <c r="Q274" s="33" t="s">
        <v>126</v>
      </c>
      <c r="R274" s="34">
        <f>1-(Q274=Q273)</f>
        <v>0</v>
      </c>
      <c r="S274" s="34">
        <f>N274+T274/1000+U274/10000+V274/100000+W274/1000000+X274/10000000+Y274/100000000</f>
        <v>658.22025999999994</v>
      </c>
      <c r="T274" s="27">
        <v>223</v>
      </c>
      <c r="U274" s="29">
        <v>219</v>
      </c>
      <c r="V274" s="27">
        <v>216</v>
      </c>
      <c r="W274" s="27"/>
      <c r="X274" s="27"/>
      <c r="Y274" s="27"/>
      <c r="AA274" s="35">
        <v>0</v>
      </c>
      <c r="AB274" s="35">
        <v>0</v>
      </c>
      <c r="AC274" s="35">
        <v>0</v>
      </c>
      <c r="AD274" s="35">
        <v>0</v>
      </c>
      <c r="AE274" s="36">
        <v>3</v>
      </c>
      <c r="AF274" s="37">
        <v>658.22025999999994</v>
      </c>
      <c r="AG274" s="38">
        <v>223</v>
      </c>
      <c r="AH274" s="32">
        <v>665</v>
      </c>
      <c r="AI274" s="38"/>
      <c r="AJ274" s="38"/>
      <c r="AK274" s="38"/>
      <c r="AL274" s="48"/>
      <c r="AN274" s="1"/>
    </row>
    <row r="275" spans="1:40" s="26" customFormat="1" ht="15" x14ac:dyDescent="0.25">
      <c r="A275" s="57">
        <v>10</v>
      </c>
      <c r="B275" s="1">
        <v>10</v>
      </c>
      <c r="C275" s="57" t="s">
        <v>585</v>
      </c>
      <c r="D275" s="29" t="s">
        <v>59</v>
      </c>
      <c r="E275" s="29">
        <v>221</v>
      </c>
      <c r="F275" s="27">
        <v>227</v>
      </c>
      <c r="G275" s="27">
        <v>206</v>
      </c>
      <c r="H275" s="27"/>
      <c r="I275" s="27"/>
      <c r="J275" s="27"/>
      <c r="K275" s="32">
        <f>IFERROR(LARGE(E275:J275,1),0)+IF($D$5&gt;=2,IFERROR(LARGE(E275:J275,2),0),0)+IF($D$5&gt;=3,IFERROR(LARGE(E275:J275,3),0),0)+IF($D$5&gt;=4,IFERROR(LARGE(E275:J275,4),0),0)+IF($D$5&gt;=5,IFERROR(LARGE(E275:J275,5),0),0)+IF($D$5&gt;=6,IFERROR(LARGE(E275:J275,6),0),0)</f>
        <v>654</v>
      </c>
      <c r="L275" s="32" t="s">
        <v>928</v>
      </c>
      <c r="M275" s="32"/>
      <c r="N275" s="32">
        <f>K275-(ROW(K275)-ROW(K$6))/10000</f>
        <v>653.97310000000004</v>
      </c>
      <c r="O275" s="32">
        <f>COUNT(E275:J275)</f>
        <v>3</v>
      </c>
      <c r="P275" s="32">
        <f ca="1">IF(AND(O275=1,OFFSET(D275,0,P$3)&gt;0),"Y",0)</f>
        <v>0</v>
      </c>
      <c r="Q275" s="33" t="s">
        <v>126</v>
      </c>
      <c r="R275" s="34">
        <f>1-(Q275=Q274)</f>
        <v>0</v>
      </c>
      <c r="S275" s="34">
        <f>N275+T275/1000+U275/10000+V275/100000+W275/1000000+X275/10000000+Y275/100000000</f>
        <v>654.22426000000007</v>
      </c>
      <c r="T275" s="27">
        <v>227</v>
      </c>
      <c r="U275" s="29">
        <v>221</v>
      </c>
      <c r="V275" s="27">
        <v>206</v>
      </c>
      <c r="W275" s="27"/>
      <c r="X275" s="27"/>
      <c r="Y275" s="27"/>
      <c r="AA275" s="35">
        <v>0</v>
      </c>
      <c r="AB275" s="35">
        <v>0</v>
      </c>
      <c r="AC275" s="35">
        <v>0</v>
      </c>
      <c r="AD275" s="35">
        <v>0</v>
      </c>
      <c r="AE275" s="36">
        <v>3</v>
      </c>
      <c r="AF275" s="37">
        <v>654.22426000000007</v>
      </c>
      <c r="AG275" s="38">
        <v>227</v>
      </c>
      <c r="AH275" s="32">
        <v>675</v>
      </c>
      <c r="AI275" s="38"/>
      <c r="AJ275" s="38"/>
      <c r="AK275" s="38"/>
      <c r="AL275" s="48"/>
      <c r="AN275" s="1"/>
    </row>
    <row r="276" spans="1:40" s="26" customFormat="1" ht="15" x14ac:dyDescent="0.25">
      <c r="A276" s="57">
        <v>11</v>
      </c>
      <c r="B276" s="1">
        <v>11</v>
      </c>
      <c r="C276" s="57" t="s">
        <v>183</v>
      </c>
      <c r="D276" s="29" t="s">
        <v>150</v>
      </c>
      <c r="E276" s="29">
        <v>198</v>
      </c>
      <c r="F276" s="27">
        <v>206</v>
      </c>
      <c r="G276" s="27">
        <v>208</v>
      </c>
      <c r="H276" s="27">
        <v>231</v>
      </c>
      <c r="I276" s="27"/>
      <c r="J276" s="27"/>
      <c r="K276" s="32">
        <f>IFERROR(LARGE(E276:J276,1),0)+IF($D$5&gt;=2,IFERROR(LARGE(E276:J276,2),0),0)+IF($D$5&gt;=3,IFERROR(LARGE(E276:J276,3),0),0)+IF($D$5&gt;=4,IFERROR(LARGE(E276:J276,4),0),0)+IF($D$5&gt;=5,IFERROR(LARGE(E276:J276,5),0),0)+IF($D$5&gt;=6,IFERROR(LARGE(E276:J276,6),0),0)</f>
        <v>645</v>
      </c>
      <c r="L276" s="32" t="s">
        <v>928</v>
      </c>
      <c r="M276" s="32"/>
      <c r="N276" s="32">
        <f>K276-(ROW(K276)-ROW(K$6))/10000</f>
        <v>644.97299999999996</v>
      </c>
      <c r="O276" s="32">
        <f>COUNT(E276:J276)</f>
        <v>4</v>
      </c>
      <c r="P276" s="32">
        <f ca="1">IF(AND(O276=1,OFFSET(D276,0,P$3)&gt;0),"Y",0)</f>
        <v>0</v>
      </c>
      <c r="Q276" s="33" t="s">
        <v>126</v>
      </c>
      <c r="R276" s="34">
        <f>1-(Q276=Q275)</f>
        <v>0</v>
      </c>
      <c r="S276" s="34">
        <f>N276+T276/1000+U276/10000+V276/100000+W276/1000000+X276/10000000+Y276/100000000</f>
        <v>645.22705799999994</v>
      </c>
      <c r="T276" s="27">
        <v>231</v>
      </c>
      <c r="U276" s="27">
        <v>208</v>
      </c>
      <c r="V276" s="27">
        <v>206</v>
      </c>
      <c r="W276" s="29">
        <v>198</v>
      </c>
      <c r="X276" s="27"/>
      <c r="Y276" s="27"/>
      <c r="AA276" s="35">
        <v>0</v>
      </c>
      <c r="AB276" s="35">
        <v>0</v>
      </c>
      <c r="AC276" s="35">
        <v>0</v>
      </c>
      <c r="AD276" s="35">
        <v>0</v>
      </c>
      <c r="AE276" s="36">
        <v>4</v>
      </c>
      <c r="AF276" s="37">
        <v>645.22705799999994</v>
      </c>
      <c r="AG276" s="38">
        <v>231</v>
      </c>
      <c r="AH276" s="32">
        <v>670</v>
      </c>
      <c r="AI276" s="38"/>
      <c r="AJ276" s="38"/>
      <c r="AK276" s="38"/>
      <c r="AL276" s="48"/>
      <c r="AN276" s="1"/>
    </row>
    <row r="277" spans="1:40" s="26" customFormat="1" ht="15" x14ac:dyDescent="0.25">
      <c r="A277" s="57">
        <v>12</v>
      </c>
      <c r="B277" s="1">
        <v>12</v>
      </c>
      <c r="C277" s="57" t="s">
        <v>180</v>
      </c>
      <c r="D277" s="29" t="s">
        <v>40</v>
      </c>
      <c r="E277" s="29"/>
      <c r="F277" s="27">
        <v>230</v>
      </c>
      <c r="G277" s="27">
        <v>172</v>
      </c>
      <c r="H277" s="27">
        <v>233</v>
      </c>
      <c r="I277" s="27"/>
      <c r="J277" s="27"/>
      <c r="K277" s="32">
        <f>IFERROR(LARGE(E277:J277,1),0)+IF($D$5&gt;=2,IFERROR(LARGE(E277:J277,2),0),0)+IF($D$5&gt;=3,IFERROR(LARGE(E277:J277,3),0),0)+IF($D$5&gt;=4,IFERROR(LARGE(E277:J277,4),0),0)+IF($D$5&gt;=5,IFERROR(LARGE(E277:J277,5),0),0)+IF($D$5&gt;=6,IFERROR(LARGE(E277:J277,6),0),0)</f>
        <v>635</v>
      </c>
      <c r="L277" s="32" t="s">
        <v>928</v>
      </c>
      <c r="M277" s="32"/>
      <c r="N277" s="32">
        <f>K277-(ROW(K277)-ROW(K$6))/10000</f>
        <v>634.97289999999998</v>
      </c>
      <c r="O277" s="32">
        <f>COUNT(E277:J277)</f>
        <v>3</v>
      </c>
      <c r="P277" s="32">
        <f ca="1">IF(AND(O277=1,OFFSET(D277,0,P$3)&gt;0),"Y",0)</f>
        <v>0</v>
      </c>
      <c r="Q277" s="33" t="s">
        <v>126</v>
      </c>
      <c r="R277" s="34">
        <f>1-(Q277=Q276)</f>
        <v>0</v>
      </c>
      <c r="S277" s="34">
        <f>N277+T277/1000+U277/10000+V277/100000+W277/1000000+X277/10000000+Y277/100000000</f>
        <v>635.23061999999993</v>
      </c>
      <c r="T277" s="27">
        <v>233</v>
      </c>
      <c r="U277" s="27">
        <v>230</v>
      </c>
      <c r="V277" s="27">
        <v>172</v>
      </c>
      <c r="W277" s="29"/>
      <c r="X277" s="27"/>
      <c r="Y277" s="27"/>
      <c r="AA277" s="35">
        <v>0</v>
      </c>
      <c r="AB277" s="35">
        <v>0</v>
      </c>
      <c r="AC277" s="35">
        <v>0</v>
      </c>
      <c r="AD277" s="35">
        <v>0</v>
      </c>
      <c r="AE277" s="36">
        <v>3</v>
      </c>
      <c r="AF277" s="37">
        <v>635.23061999999993</v>
      </c>
      <c r="AG277" s="38">
        <v>233</v>
      </c>
      <c r="AH277" s="32">
        <v>696</v>
      </c>
      <c r="AI277" s="38"/>
      <c r="AJ277" s="38"/>
      <c r="AK277" s="38"/>
      <c r="AL277" s="48"/>
      <c r="AN277" s="1"/>
    </row>
    <row r="278" spans="1:40" s="26" customFormat="1" ht="15" x14ac:dyDescent="0.25">
      <c r="A278" s="57">
        <v>13</v>
      </c>
      <c r="B278" s="1">
        <v>13</v>
      </c>
      <c r="C278" s="57" t="s">
        <v>201</v>
      </c>
      <c r="D278" s="29" t="s">
        <v>40</v>
      </c>
      <c r="E278" s="29"/>
      <c r="F278" s="27">
        <v>181</v>
      </c>
      <c r="G278" s="27">
        <v>202</v>
      </c>
      <c r="H278" s="27">
        <v>222</v>
      </c>
      <c r="I278" s="27"/>
      <c r="J278" s="27"/>
      <c r="K278" s="32">
        <f>IFERROR(LARGE(E278:J278,1),0)+IF($D$5&gt;=2,IFERROR(LARGE(E278:J278,2),0),0)+IF($D$5&gt;=3,IFERROR(LARGE(E278:J278,3),0),0)+IF($D$5&gt;=4,IFERROR(LARGE(E278:J278,4),0),0)+IF($D$5&gt;=5,IFERROR(LARGE(E278:J278,5),0),0)+IF($D$5&gt;=6,IFERROR(LARGE(E278:J278,6),0),0)</f>
        <v>605</v>
      </c>
      <c r="L278" s="32" t="s">
        <v>928</v>
      </c>
      <c r="M278" s="32"/>
      <c r="N278" s="32">
        <f>K278-(ROW(K278)-ROW(K$6))/10000</f>
        <v>604.97280000000001</v>
      </c>
      <c r="O278" s="32">
        <f>COUNT(E278:J278)</f>
        <v>3</v>
      </c>
      <c r="P278" s="32">
        <f ca="1">IF(AND(O278=1,OFFSET(D278,0,P$3)&gt;0),"Y",0)</f>
        <v>0</v>
      </c>
      <c r="Q278" s="33" t="s">
        <v>126</v>
      </c>
      <c r="R278" s="34">
        <f>1-(Q278=Q277)</f>
        <v>0</v>
      </c>
      <c r="S278" s="34">
        <f>N278+T278/1000+U278/10000+V278/100000+W278/1000000+X278/10000000+Y278/100000000</f>
        <v>605.21681000000001</v>
      </c>
      <c r="T278" s="27">
        <v>222</v>
      </c>
      <c r="U278" s="27">
        <v>202</v>
      </c>
      <c r="V278" s="27">
        <v>181</v>
      </c>
      <c r="W278" s="29"/>
      <c r="X278" s="27"/>
      <c r="Y278" s="27"/>
      <c r="AA278" s="35">
        <v>0</v>
      </c>
      <c r="AB278" s="35">
        <v>0</v>
      </c>
      <c r="AC278" s="35">
        <v>0</v>
      </c>
      <c r="AD278" s="35">
        <v>0</v>
      </c>
      <c r="AE278" s="36">
        <v>3</v>
      </c>
      <c r="AF278" s="37">
        <v>605.21681000000001</v>
      </c>
      <c r="AG278" s="38">
        <v>222</v>
      </c>
      <c r="AH278" s="32">
        <v>646</v>
      </c>
      <c r="AI278" s="38"/>
      <c r="AJ278" s="38"/>
      <c r="AK278" s="38"/>
      <c r="AL278" s="48"/>
      <c r="AN278" s="1"/>
    </row>
    <row r="279" spans="1:40" s="26" customFormat="1" ht="15" x14ac:dyDescent="0.25">
      <c r="A279" s="57">
        <v>14</v>
      </c>
      <c r="B279" s="1">
        <v>14</v>
      </c>
      <c r="C279" s="57" t="s">
        <v>223</v>
      </c>
      <c r="D279" s="29" t="s">
        <v>225</v>
      </c>
      <c r="E279" s="29">
        <v>178</v>
      </c>
      <c r="F279" s="27">
        <v>191</v>
      </c>
      <c r="G279" s="27">
        <v>192</v>
      </c>
      <c r="H279" s="27">
        <v>207</v>
      </c>
      <c r="I279" s="27"/>
      <c r="J279" s="27"/>
      <c r="K279" s="32">
        <f>IFERROR(LARGE(E279:J279,1),0)+IF($D$5&gt;=2,IFERROR(LARGE(E279:J279,2),0),0)+IF($D$5&gt;=3,IFERROR(LARGE(E279:J279,3),0),0)+IF($D$5&gt;=4,IFERROR(LARGE(E279:J279,4),0),0)+IF($D$5&gt;=5,IFERROR(LARGE(E279:J279,5),0),0)+IF($D$5&gt;=6,IFERROR(LARGE(E279:J279,6),0),0)</f>
        <v>590</v>
      </c>
      <c r="L279" s="32" t="s">
        <v>928</v>
      </c>
      <c r="M279" s="32"/>
      <c r="N279" s="32">
        <f>K279-(ROW(K279)-ROW(K$6))/10000</f>
        <v>589.97270000000003</v>
      </c>
      <c r="O279" s="32">
        <f>COUNT(E279:J279)</f>
        <v>4</v>
      </c>
      <c r="P279" s="32">
        <f ca="1">IF(AND(O279=1,OFFSET(D279,0,P$3)&gt;0),"Y",0)</f>
        <v>0</v>
      </c>
      <c r="Q279" s="33" t="s">
        <v>126</v>
      </c>
      <c r="R279" s="34">
        <f>1-(Q279=Q278)</f>
        <v>0</v>
      </c>
      <c r="S279" s="34">
        <f>N279+T279/1000+U279/10000+V279/100000+W279/1000000+X279/10000000+Y279/100000000</f>
        <v>590.20098799999994</v>
      </c>
      <c r="T279" s="27">
        <v>207</v>
      </c>
      <c r="U279" s="27">
        <v>192</v>
      </c>
      <c r="V279" s="27">
        <v>191</v>
      </c>
      <c r="W279" s="29">
        <v>178</v>
      </c>
      <c r="X279" s="27"/>
      <c r="Y279" s="27"/>
      <c r="AA279" s="35">
        <v>0</v>
      </c>
      <c r="AB279" s="35">
        <v>0</v>
      </c>
      <c r="AC279" s="35">
        <v>0</v>
      </c>
      <c r="AD279" s="35">
        <v>0</v>
      </c>
      <c r="AE279" s="36">
        <v>4</v>
      </c>
      <c r="AF279" s="37">
        <v>590.20098799999994</v>
      </c>
      <c r="AG279" s="38">
        <v>207</v>
      </c>
      <c r="AH279" s="32">
        <v>606</v>
      </c>
      <c r="AI279" s="38"/>
      <c r="AJ279" s="38"/>
      <c r="AK279" s="38"/>
      <c r="AL279" s="48"/>
      <c r="AN279" s="1"/>
    </row>
    <row r="280" spans="1:40" s="26" customFormat="1" ht="15" x14ac:dyDescent="0.25">
      <c r="A280" s="57">
        <v>15</v>
      </c>
      <c r="B280" s="1">
        <v>15</v>
      </c>
      <c r="C280" s="57" t="s">
        <v>254</v>
      </c>
      <c r="D280" s="29" t="s">
        <v>76</v>
      </c>
      <c r="E280" s="29">
        <v>173</v>
      </c>
      <c r="F280" s="27">
        <v>188</v>
      </c>
      <c r="G280" s="27">
        <v>180</v>
      </c>
      <c r="H280" s="27">
        <v>193</v>
      </c>
      <c r="I280" s="27"/>
      <c r="J280" s="27"/>
      <c r="K280" s="32">
        <f>IFERROR(LARGE(E280:J280,1),0)+IF($D$5&gt;=2,IFERROR(LARGE(E280:J280,2),0),0)+IF($D$5&gt;=3,IFERROR(LARGE(E280:J280,3),0),0)+IF($D$5&gt;=4,IFERROR(LARGE(E280:J280,4),0),0)+IF($D$5&gt;=5,IFERROR(LARGE(E280:J280,5),0),0)+IF($D$5&gt;=6,IFERROR(LARGE(E280:J280,6),0),0)</f>
        <v>561</v>
      </c>
      <c r="L280" s="32" t="s">
        <v>928</v>
      </c>
      <c r="M280" s="32"/>
      <c r="N280" s="32">
        <f>K280-(ROW(K280)-ROW(K$6))/10000</f>
        <v>560.97260000000006</v>
      </c>
      <c r="O280" s="32">
        <f>COUNT(E280:J280)</f>
        <v>4</v>
      </c>
      <c r="P280" s="32">
        <f ca="1">IF(AND(O280=1,OFFSET(D280,0,P$3)&gt;0),"Y",0)</f>
        <v>0</v>
      </c>
      <c r="Q280" s="33" t="s">
        <v>126</v>
      </c>
      <c r="R280" s="34">
        <f>1-(Q280=Q279)</f>
        <v>0</v>
      </c>
      <c r="S280" s="34">
        <f>N280+T280/1000+U280/10000+V280/100000+W280/1000000+X280/10000000+Y280/100000000</f>
        <v>561.18637300000012</v>
      </c>
      <c r="T280" s="27">
        <v>193</v>
      </c>
      <c r="U280" s="27">
        <v>188</v>
      </c>
      <c r="V280" s="27">
        <v>180</v>
      </c>
      <c r="W280" s="29">
        <v>173</v>
      </c>
      <c r="X280" s="27"/>
      <c r="Y280" s="27"/>
      <c r="AA280" s="35">
        <v>0</v>
      </c>
      <c r="AB280" s="35">
        <v>0</v>
      </c>
      <c r="AC280" s="35">
        <v>0</v>
      </c>
      <c r="AD280" s="35">
        <v>0</v>
      </c>
      <c r="AE280" s="36">
        <v>4</v>
      </c>
      <c r="AF280" s="37">
        <v>561.18637300000012</v>
      </c>
      <c r="AG280" s="38">
        <v>193</v>
      </c>
      <c r="AH280" s="32">
        <v>574</v>
      </c>
      <c r="AI280" s="38"/>
      <c r="AJ280" s="38"/>
      <c r="AK280" s="38"/>
      <c r="AL280" s="48"/>
      <c r="AN280" s="1"/>
    </row>
    <row r="281" spans="1:40" s="26" customFormat="1" ht="15" x14ac:dyDescent="0.25">
      <c r="A281" s="57">
        <v>16</v>
      </c>
      <c r="B281" s="1">
        <v>16</v>
      </c>
      <c r="C281" s="57" t="s">
        <v>220</v>
      </c>
      <c r="D281" s="29" t="s">
        <v>24</v>
      </c>
      <c r="E281" s="29"/>
      <c r="F281" s="27">
        <v>178</v>
      </c>
      <c r="G281" s="27">
        <v>168</v>
      </c>
      <c r="H281" s="27">
        <v>210</v>
      </c>
      <c r="I281" s="27"/>
      <c r="J281" s="27"/>
      <c r="K281" s="32">
        <f>IFERROR(LARGE(E281:J281,1),0)+IF($D$5&gt;=2,IFERROR(LARGE(E281:J281,2),0),0)+IF($D$5&gt;=3,IFERROR(LARGE(E281:J281,3),0),0)+IF($D$5&gt;=4,IFERROR(LARGE(E281:J281,4),0),0)+IF($D$5&gt;=5,IFERROR(LARGE(E281:J281,5),0),0)+IF($D$5&gt;=6,IFERROR(LARGE(E281:J281,6),0),0)</f>
        <v>556</v>
      </c>
      <c r="L281" s="32" t="s">
        <v>928</v>
      </c>
      <c r="M281" s="32"/>
      <c r="N281" s="32">
        <f>K281-(ROW(K281)-ROW(K$6))/10000</f>
        <v>555.97249999999997</v>
      </c>
      <c r="O281" s="32">
        <f>COUNT(E281:J281)</f>
        <v>3</v>
      </c>
      <c r="P281" s="32">
        <f ca="1">IF(AND(O281=1,OFFSET(D281,0,P$3)&gt;0),"Y",0)</f>
        <v>0</v>
      </c>
      <c r="Q281" s="33" t="s">
        <v>126</v>
      </c>
      <c r="R281" s="34">
        <f>1-(Q281=Q280)</f>
        <v>0</v>
      </c>
      <c r="S281" s="34">
        <f>N281+T281/1000+U281/10000+V281/100000+W281/1000000+X281/10000000+Y281/100000000</f>
        <v>556.20197999999993</v>
      </c>
      <c r="T281" s="27">
        <v>210</v>
      </c>
      <c r="U281" s="27">
        <v>178</v>
      </c>
      <c r="V281" s="27">
        <v>168</v>
      </c>
      <c r="W281" s="29"/>
      <c r="X281" s="27"/>
      <c r="Y281" s="27"/>
      <c r="AA281" s="35">
        <v>0</v>
      </c>
      <c r="AB281" s="35">
        <v>0</v>
      </c>
      <c r="AC281" s="35">
        <v>0</v>
      </c>
      <c r="AD281" s="35">
        <v>0</v>
      </c>
      <c r="AE281" s="36">
        <v>3</v>
      </c>
      <c r="AF281" s="37">
        <v>556.20197999999993</v>
      </c>
      <c r="AG281" s="38">
        <v>210</v>
      </c>
      <c r="AH281" s="32">
        <v>598</v>
      </c>
      <c r="AI281" s="38"/>
      <c r="AJ281" s="38"/>
      <c r="AK281" s="38"/>
      <c r="AL281" s="48"/>
      <c r="AN281" s="1"/>
    </row>
    <row r="282" spans="1:40" s="26" customFormat="1" ht="15" x14ac:dyDescent="0.25">
      <c r="A282" s="57">
        <v>17</v>
      </c>
      <c r="B282" s="1">
        <v>17</v>
      </c>
      <c r="C282" s="57" t="s">
        <v>318</v>
      </c>
      <c r="D282" s="29" t="s">
        <v>52</v>
      </c>
      <c r="E282" s="29">
        <v>130</v>
      </c>
      <c r="F282" s="27">
        <v>147</v>
      </c>
      <c r="G282" s="27"/>
      <c r="H282" s="27">
        <v>165</v>
      </c>
      <c r="I282" s="27"/>
      <c r="J282" s="27"/>
      <c r="K282" s="32">
        <f>IFERROR(LARGE(E282:J282,1),0)+IF($D$5&gt;=2,IFERROR(LARGE(E282:J282,2),0),0)+IF($D$5&gt;=3,IFERROR(LARGE(E282:J282,3),0),0)+IF($D$5&gt;=4,IFERROR(LARGE(E282:J282,4),0),0)+IF($D$5&gt;=5,IFERROR(LARGE(E282:J282,5),0),0)+IF($D$5&gt;=6,IFERROR(LARGE(E282:J282,6),0),0)</f>
        <v>442</v>
      </c>
      <c r="L282" s="32" t="s">
        <v>928</v>
      </c>
      <c r="M282" s="32"/>
      <c r="N282" s="32">
        <f>K282-(ROW(K282)-ROW(K$6))/10000</f>
        <v>441.97239999999999</v>
      </c>
      <c r="O282" s="32">
        <f>COUNT(E282:J282)</f>
        <v>3</v>
      </c>
      <c r="P282" s="32">
        <f ca="1">IF(AND(O282=1,OFFSET(D282,0,P$3)&gt;0),"Y",0)</f>
        <v>0</v>
      </c>
      <c r="Q282" s="33" t="s">
        <v>126</v>
      </c>
      <c r="R282" s="34">
        <f>1-(Q282=Q281)</f>
        <v>0</v>
      </c>
      <c r="S282" s="34">
        <f>N282+T282/1000+U282/10000+V282/100000+W282/1000000+X282/10000000+Y282/100000000</f>
        <v>442.15340000000003</v>
      </c>
      <c r="T282" s="27">
        <v>165</v>
      </c>
      <c r="U282" s="27">
        <v>147</v>
      </c>
      <c r="V282" s="29">
        <v>130</v>
      </c>
      <c r="W282" s="27"/>
      <c r="X282" s="27"/>
      <c r="Y282" s="27"/>
      <c r="AA282" s="35">
        <v>0</v>
      </c>
      <c r="AB282" s="35">
        <v>0</v>
      </c>
      <c r="AC282" s="35">
        <v>0</v>
      </c>
      <c r="AD282" s="35">
        <v>0</v>
      </c>
      <c r="AE282" s="36">
        <v>3</v>
      </c>
      <c r="AF282" s="37">
        <v>442.15340000000003</v>
      </c>
      <c r="AG282" s="38">
        <v>165</v>
      </c>
      <c r="AH282" s="32">
        <v>477</v>
      </c>
      <c r="AI282" s="38"/>
      <c r="AJ282" s="38"/>
      <c r="AK282" s="38"/>
      <c r="AL282" s="48"/>
      <c r="AN282" s="1"/>
    </row>
    <row r="283" spans="1:40" s="26" customFormat="1" ht="15" x14ac:dyDescent="0.25">
      <c r="A283" s="57">
        <v>18</v>
      </c>
      <c r="B283" s="1" t="s">
        <v>56</v>
      </c>
      <c r="C283" s="57" t="s">
        <v>361</v>
      </c>
      <c r="D283" s="29" t="s">
        <v>360</v>
      </c>
      <c r="E283" s="29">
        <v>149</v>
      </c>
      <c r="F283" s="27">
        <v>140</v>
      </c>
      <c r="G283" s="27">
        <v>113</v>
      </c>
      <c r="H283" s="27">
        <v>150</v>
      </c>
      <c r="I283" s="27"/>
      <c r="J283" s="27"/>
      <c r="K283" s="32">
        <f>IFERROR(LARGE(E283:J283,1),0)+IF($D$5&gt;=2,IFERROR(LARGE(E283:J283,2),0),0)+IF($D$5&gt;=3,IFERROR(LARGE(E283:J283,3),0),0)+IF($D$5&gt;=4,IFERROR(LARGE(E283:J283,4),0),0)+IF($D$5&gt;=5,IFERROR(LARGE(E283:J283,5),0),0)+IF($D$5&gt;=6,IFERROR(LARGE(E283:J283,6),0),0)</f>
        <v>439</v>
      </c>
      <c r="L283" s="32" t="s">
        <v>927</v>
      </c>
      <c r="M283" s="32"/>
      <c r="N283" s="32">
        <f>K283-(ROW(K283)-ROW(K$6))/10000</f>
        <v>438.97230000000002</v>
      </c>
      <c r="O283" s="32">
        <f>COUNT(E283:J283)</f>
        <v>4</v>
      </c>
      <c r="P283" s="32">
        <f ca="1">IF(AND(O283=1,OFFSET(D283,0,P$3)&gt;0),"Y",0)</f>
        <v>0</v>
      </c>
      <c r="Q283" s="33" t="s">
        <v>126</v>
      </c>
      <c r="R283" s="34">
        <f>1-(Q283=Q282)</f>
        <v>0</v>
      </c>
      <c r="S283" s="34">
        <f>N283+T283/1000+U283/10000+V283/100000+W283/1000000+X283/10000000+Y283/100000000</f>
        <v>439.138713</v>
      </c>
      <c r="T283" s="27">
        <v>150</v>
      </c>
      <c r="U283" s="29">
        <v>149</v>
      </c>
      <c r="V283" s="27">
        <v>140</v>
      </c>
      <c r="W283" s="27">
        <v>113</v>
      </c>
      <c r="X283" s="27"/>
      <c r="Y283" s="27"/>
      <c r="AA283" s="35">
        <v>0</v>
      </c>
      <c r="AB283" s="35">
        <v>0</v>
      </c>
      <c r="AC283" s="35">
        <v>0</v>
      </c>
      <c r="AD283" s="35">
        <v>0</v>
      </c>
      <c r="AE283" s="36">
        <v>4</v>
      </c>
      <c r="AF283" s="37">
        <v>439.138713</v>
      </c>
      <c r="AG283" s="38">
        <v>150</v>
      </c>
      <c r="AH283" s="32">
        <v>0</v>
      </c>
      <c r="AI283" s="38"/>
      <c r="AJ283" s="38"/>
      <c r="AK283" s="38"/>
      <c r="AL283" s="48"/>
      <c r="AN283" s="1"/>
    </row>
    <row r="284" spans="1:40" s="26" customFormat="1" ht="15" x14ac:dyDescent="0.25">
      <c r="A284" s="57">
        <v>19</v>
      </c>
      <c r="B284" s="1" t="s">
        <v>56</v>
      </c>
      <c r="C284" s="57" t="s">
        <v>586</v>
      </c>
      <c r="D284" s="29" t="s">
        <v>360</v>
      </c>
      <c r="E284" s="29">
        <v>250</v>
      </c>
      <c r="F284" s="27"/>
      <c r="G284" s="27">
        <v>187</v>
      </c>
      <c r="H284" s="27"/>
      <c r="I284" s="27"/>
      <c r="J284" s="27"/>
      <c r="K284" s="32">
        <f>IFERROR(LARGE(E284:J284,1),0)+IF($D$5&gt;=2,IFERROR(LARGE(E284:J284,2),0),0)+IF($D$5&gt;=3,IFERROR(LARGE(E284:J284,3),0),0)+IF($D$5&gt;=4,IFERROR(LARGE(E284:J284,4),0),0)+IF($D$5&gt;=5,IFERROR(LARGE(E284:J284,5),0),0)+IF($D$5&gt;=6,IFERROR(LARGE(E284:J284,6),0),0)</f>
        <v>437</v>
      </c>
      <c r="L284" s="32" t="s">
        <v>927</v>
      </c>
      <c r="M284" s="32"/>
      <c r="N284" s="32">
        <f>K284-(ROW(K284)-ROW(K$6))/10000</f>
        <v>436.97219999999999</v>
      </c>
      <c r="O284" s="32">
        <f>COUNT(E284:J284)</f>
        <v>2</v>
      </c>
      <c r="P284" s="32">
        <f ca="1">IF(AND(O284=1,OFFSET(D284,0,P$3)&gt;0),"Y",0)</f>
        <v>0</v>
      </c>
      <c r="Q284" s="33" t="s">
        <v>126</v>
      </c>
      <c r="R284" s="34">
        <f>1-(Q284=Q283)</f>
        <v>0</v>
      </c>
      <c r="S284" s="34">
        <f>N284+T284/1000+U284/10000+V284/100000+W284/1000000+X284/10000000+Y284/100000000</f>
        <v>437.24090000000001</v>
      </c>
      <c r="T284" s="29">
        <v>250</v>
      </c>
      <c r="U284" s="27">
        <v>187</v>
      </c>
      <c r="V284" s="27"/>
      <c r="W284" s="27"/>
      <c r="X284" s="27"/>
      <c r="Y284" s="27"/>
      <c r="AA284" s="35">
        <v>0</v>
      </c>
      <c r="AB284" s="35">
        <v>0</v>
      </c>
      <c r="AC284" s="35">
        <v>0</v>
      </c>
      <c r="AD284" s="35">
        <v>0</v>
      </c>
      <c r="AE284" s="36">
        <v>2</v>
      </c>
      <c r="AF284" s="37">
        <v>437.24090000000001</v>
      </c>
      <c r="AG284" s="38">
        <v>250</v>
      </c>
      <c r="AH284" s="32">
        <v>0</v>
      </c>
      <c r="AI284" s="38"/>
      <c r="AJ284" s="38"/>
      <c r="AK284" s="38"/>
      <c r="AL284" s="48"/>
      <c r="AN284" s="1"/>
    </row>
    <row r="285" spans="1:40" s="26" customFormat="1" ht="15" x14ac:dyDescent="0.25">
      <c r="A285" s="57">
        <v>20</v>
      </c>
      <c r="B285" s="1">
        <v>18</v>
      </c>
      <c r="C285" s="57" t="s">
        <v>354</v>
      </c>
      <c r="D285" s="29" t="s">
        <v>40</v>
      </c>
      <c r="E285" s="29">
        <v>134</v>
      </c>
      <c r="F285" s="27">
        <v>146</v>
      </c>
      <c r="G285" s="27">
        <v>120</v>
      </c>
      <c r="H285" s="27">
        <v>155</v>
      </c>
      <c r="I285" s="27"/>
      <c r="J285" s="27"/>
      <c r="K285" s="32">
        <f>IFERROR(LARGE(E285:J285,1),0)+IF($D$5&gt;=2,IFERROR(LARGE(E285:J285,2),0),0)+IF($D$5&gt;=3,IFERROR(LARGE(E285:J285,3),0),0)+IF($D$5&gt;=4,IFERROR(LARGE(E285:J285,4),0),0)+IF($D$5&gt;=5,IFERROR(LARGE(E285:J285,5),0),0)+IF($D$5&gt;=6,IFERROR(LARGE(E285:J285,6),0),0)</f>
        <v>435</v>
      </c>
      <c r="L285" s="32" t="s">
        <v>928</v>
      </c>
      <c r="M285" s="32"/>
      <c r="N285" s="32">
        <f>K285-(ROW(K285)-ROW(K$6))/10000</f>
        <v>434.97210000000001</v>
      </c>
      <c r="O285" s="32">
        <f>COUNT(E285:J285)</f>
        <v>4</v>
      </c>
      <c r="P285" s="32">
        <f ca="1">IF(AND(O285=1,OFFSET(D285,0,P$3)&gt;0),"Y",0)</f>
        <v>0</v>
      </c>
      <c r="Q285" s="33" t="s">
        <v>126</v>
      </c>
      <c r="R285" s="34">
        <f>1-(Q285=Q284)</f>
        <v>0</v>
      </c>
      <c r="S285" s="34">
        <f>N285+T285/1000+U285/10000+V285/100000+W285/1000000+X285/10000000+Y285/100000000</f>
        <v>435.14315999999997</v>
      </c>
      <c r="T285" s="27">
        <v>155</v>
      </c>
      <c r="U285" s="27">
        <v>146</v>
      </c>
      <c r="V285" s="29">
        <v>134</v>
      </c>
      <c r="W285" s="27">
        <v>120</v>
      </c>
      <c r="X285" s="27"/>
      <c r="Y285" s="27"/>
      <c r="AA285" s="35">
        <v>0</v>
      </c>
      <c r="AB285" s="35">
        <v>0</v>
      </c>
      <c r="AC285" s="35">
        <v>0</v>
      </c>
      <c r="AD285" s="35">
        <v>0</v>
      </c>
      <c r="AE285" s="36">
        <v>4</v>
      </c>
      <c r="AF285" s="37">
        <v>435.14315999999997</v>
      </c>
      <c r="AG285" s="38">
        <v>155</v>
      </c>
      <c r="AH285" s="32">
        <v>456</v>
      </c>
      <c r="AI285" s="38"/>
      <c r="AJ285" s="38"/>
      <c r="AK285" s="38"/>
      <c r="AL285" s="48"/>
      <c r="AN285" s="1"/>
    </row>
    <row r="286" spans="1:40" s="26" customFormat="1" ht="15" x14ac:dyDescent="0.25">
      <c r="A286" s="57">
        <v>21</v>
      </c>
      <c r="B286" s="1">
        <v>19</v>
      </c>
      <c r="C286" s="57" t="s">
        <v>587</v>
      </c>
      <c r="D286" s="29" t="s">
        <v>76</v>
      </c>
      <c r="E286" s="29">
        <v>212</v>
      </c>
      <c r="F286" s="27">
        <v>219</v>
      </c>
      <c r="G286" s="27"/>
      <c r="H286" s="27"/>
      <c r="I286" s="27"/>
      <c r="J286" s="27"/>
      <c r="K286" s="32">
        <f>IFERROR(LARGE(E286:J286,1),0)+IF($D$5&gt;=2,IFERROR(LARGE(E286:J286,2),0),0)+IF($D$5&gt;=3,IFERROR(LARGE(E286:J286,3),0),0)+IF($D$5&gt;=4,IFERROR(LARGE(E286:J286,4),0),0)+IF($D$5&gt;=5,IFERROR(LARGE(E286:J286,5),0),0)+IF($D$5&gt;=6,IFERROR(LARGE(E286:J286,6),0),0)</f>
        <v>431</v>
      </c>
      <c r="L286" s="32" t="s">
        <v>928</v>
      </c>
      <c r="M286" s="32"/>
      <c r="N286" s="32">
        <f>K286-(ROW(K286)-ROW(K$6))/10000</f>
        <v>430.97199999999998</v>
      </c>
      <c r="O286" s="32">
        <f>COUNT(E286:J286)</f>
        <v>2</v>
      </c>
      <c r="P286" s="32">
        <f ca="1">IF(AND(O286=1,OFFSET(D286,0,P$3)&gt;0),"Y",0)</f>
        <v>0</v>
      </c>
      <c r="Q286" s="33" t="s">
        <v>126</v>
      </c>
      <c r="R286" s="34">
        <f>1-(Q286=Q285)</f>
        <v>0</v>
      </c>
      <c r="S286" s="34">
        <f>N286+T286/1000+U286/10000+V286/100000+W286/1000000+X286/10000000+Y286/100000000</f>
        <v>431.2122</v>
      </c>
      <c r="T286" s="27">
        <v>219</v>
      </c>
      <c r="U286" s="29">
        <v>212</v>
      </c>
      <c r="V286" s="27"/>
      <c r="W286" s="27"/>
      <c r="X286" s="27"/>
      <c r="Y286" s="27"/>
      <c r="AA286" s="35">
        <v>0</v>
      </c>
      <c r="AB286" s="35">
        <v>0</v>
      </c>
      <c r="AC286" s="35">
        <v>0</v>
      </c>
      <c r="AD286" s="35">
        <v>0</v>
      </c>
      <c r="AE286" s="36">
        <v>2</v>
      </c>
      <c r="AF286" s="37">
        <v>431.2122</v>
      </c>
      <c r="AG286" s="38">
        <v>219</v>
      </c>
      <c r="AH286" s="32">
        <v>650</v>
      </c>
      <c r="AI286" s="38"/>
      <c r="AJ286" s="38"/>
      <c r="AK286" s="38"/>
      <c r="AL286" s="48"/>
      <c r="AN286" s="1"/>
    </row>
    <row r="287" spans="1:40" s="26" customFormat="1" ht="15" x14ac:dyDescent="0.25">
      <c r="A287" s="57">
        <v>22</v>
      </c>
      <c r="B287" s="1">
        <v>20</v>
      </c>
      <c r="C287" s="57" t="s">
        <v>588</v>
      </c>
      <c r="D287" s="29" t="s">
        <v>174</v>
      </c>
      <c r="E287" s="29">
        <v>217</v>
      </c>
      <c r="F287" s="27">
        <v>213</v>
      </c>
      <c r="G287" s="27"/>
      <c r="H287" s="27"/>
      <c r="I287" s="27"/>
      <c r="J287" s="27"/>
      <c r="K287" s="32">
        <f>IFERROR(LARGE(E287:J287,1),0)+IF($D$5&gt;=2,IFERROR(LARGE(E287:J287,2),0),0)+IF($D$5&gt;=3,IFERROR(LARGE(E287:J287,3),0),0)+IF($D$5&gt;=4,IFERROR(LARGE(E287:J287,4),0),0)+IF($D$5&gt;=5,IFERROR(LARGE(E287:J287,5),0),0)+IF($D$5&gt;=6,IFERROR(LARGE(E287:J287,6),0),0)</f>
        <v>430</v>
      </c>
      <c r="L287" s="32" t="s">
        <v>928</v>
      </c>
      <c r="M287" s="32"/>
      <c r="N287" s="32">
        <f>K287-(ROW(K287)-ROW(K$6))/10000</f>
        <v>429.97190000000001</v>
      </c>
      <c r="O287" s="32">
        <f>COUNT(E287:J287)</f>
        <v>2</v>
      </c>
      <c r="P287" s="32">
        <f ca="1">IF(AND(O287=1,OFFSET(D287,0,P$3)&gt;0),"Y",0)</f>
        <v>0</v>
      </c>
      <c r="Q287" s="33" t="s">
        <v>126</v>
      </c>
      <c r="R287" s="34">
        <f>1-(Q287=Q286)</f>
        <v>0</v>
      </c>
      <c r="S287" s="34">
        <f>N287+T287/1000+U287/10000+V287/100000+W287/1000000+X287/10000000+Y287/100000000</f>
        <v>430.21019999999999</v>
      </c>
      <c r="T287" s="29">
        <v>217</v>
      </c>
      <c r="U287" s="27">
        <v>213</v>
      </c>
      <c r="V287" s="27"/>
      <c r="W287" s="27"/>
      <c r="X287" s="27"/>
      <c r="Y287" s="27"/>
      <c r="AA287" s="35">
        <v>0</v>
      </c>
      <c r="AB287" s="35">
        <v>0</v>
      </c>
      <c r="AC287" s="35">
        <v>0</v>
      </c>
      <c r="AD287" s="35">
        <v>0</v>
      </c>
      <c r="AE287" s="36">
        <v>2</v>
      </c>
      <c r="AF287" s="37">
        <v>430.21019999999999</v>
      </c>
      <c r="AG287" s="38">
        <v>217</v>
      </c>
      <c r="AH287" s="32">
        <v>647</v>
      </c>
      <c r="AI287" s="38"/>
      <c r="AJ287" s="38"/>
      <c r="AK287" s="38"/>
      <c r="AL287" s="48"/>
      <c r="AN287" s="1"/>
    </row>
    <row r="288" spans="1:40" s="26" customFormat="1" ht="15" x14ac:dyDescent="0.25">
      <c r="A288" s="57">
        <v>23</v>
      </c>
      <c r="B288" s="1">
        <v>21</v>
      </c>
      <c r="C288" s="57" t="s">
        <v>589</v>
      </c>
      <c r="D288" s="29" t="s">
        <v>24</v>
      </c>
      <c r="E288" s="29">
        <v>214</v>
      </c>
      <c r="F288" s="27"/>
      <c r="G288" s="27">
        <v>215</v>
      </c>
      <c r="H288" s="27"/>
      <c r="I288" s="27"/>
      <c r="J288" s="27"/>
      <c r="K288" s="32">
        <f>IFERROR(LARGE(E288:J288,1),0)+IF($D$5&gt;=2,IFERROR(LARGE(E288:J288,2),0),0)+IF($D$5&gt;=3,IFERROR(LARGE(E288:J288,3),0),0)+IF($D$5&gt;=4,IFERROR(LARGE(E288:J288,4),0),0)+IF($D$5&gt;=5,IFERROR(LARGE(E288:J288,5),0),0)+IF($D$5&gt;=6,IFERROR(LARGE(E288:J288,6),0),0)</f>
        <v>429</v>
      </c>
      <c r="L288" s="32" t="s">
        <v>928</v>
      </c>
      <c r="M288" s="32"/>
      <c r="N288" s="32">
        <f>K288-(ROW(K288)-ROW(K$6))/10000</f>
        <v>428.97179999999997</v>
      </c>
      <c r="O288" s="32">
        <f>COUNT(E288:J288)</f>
        <v>2</v>
      </c>
      <c r="P288" s="32">
        <f ca="1">IF(AND(O288=1,OFFSET(D288,0,P$3)&gt;0),"Y",0)</f>
        <v>0</v>
      </c>
      <c r="Q288" s="33" t="s">
        <v>126</v>
      </c>
      <c r="R288" s="34">
        <f>1-(Q288=Q287)</f>
        <v>0</v>
      </c>
      <c r="S288" s="34">
        <f>N288+T288/1000+U288/10000+V288/100000+W288/1000000+X288/10000000+Y288/100000000</f>
        <v>429.20819999999998</v>
      </c>
      <c r="T288" s="27">
        <v>215</v>
      </c>
      <c r="U288" s="29">
        <v>214</v>
      </c>
      <c r="V288" s="27"/>
      <c r="W288" s="27"/>
      <c r="X288" s="27"/>
      <c r="Y288" s="27"/>
      <c r="AA288" s="35">
        <v>0</v>
      </c>
      <c r="AB288" s="35">
        <v>0</v>
      </c>
      <c r="AC288" s="35">
        <v>0</v>
      </c>
      <c r="AD288" s="35">
        <v>0</v>
      </c>
      <c r="AE288" s="36">
        <v>2</v>
      </c>
      <c r="AF288" s="37">
        <v>429.20819999999998</v>
      </c>
      <c r="AG288" s="38">
        <v>215</v>
      </c>
      <c r="AH288" s="32">
        <v>644</v>
      </c>
      <c r="AI288" s="38"/>
      <c r="AJ288" s="38"/>
      <c r="AK288" s="38"/>
      <c r="AL288" s="48"/>
      <c r="AN288" s="1"/>
    </row>
    <row r="289" spans="1:40" s="26" customFormat="1" ht="15" x14ac:dyDescent="0.25">
      <c r="A289" s="57">
        <v>24</v>
      </c>
      <c r="B289" s="1">
        <v>22</v>
      </c>
      <c r="C289" s="57" t="s">
        <v>342</v>
      </c>
      <c r="D289" s="29" t="s">
        <v>81</v>
      </c>
      <c r="E289" s="29">
        <v>120</v>
      </c>
      <c r="F289" s="27">
        <v>131</v>
      </c>
      <c r="G289" s="27"/>
      <c r="H289" s="27">
        <v>158</v>
      </c>
      <c r="I289" s="27"/>
      <c r="J289" s="27"/>
      <c r="K289" s="32">
        <f>IFERROR(LARGE(E289:J289,1),0)+IF($D$5&gt;=2,IFERROR(LARGE(E289:J289,2),0),0)+IF($D$5&gt;=3,IFERROR(LARGE(E289:J289,3),0),0)+IF($D$5&gt;=4,IFERROR(LARGE(E289:J289,4),0),0)+IF($D$5&gt;=5,IFERROR(LARGE(E289:J289,5),0),0)+IF($D$5&gt;=6,IFERROR(LARGE(E289:J289,6),0),0)</f>
        <v>409</v>
      </c>
      <c r="L289" s="32" t="s">
        <v>928</v>
      </c>
      <c r="M289" s="32"/>
      <c r="N289" s="32">
        <f>K289-(ROW(K289)-ROW(K$6))/10000</f>
        <v>408.9717</v>
      </c>
      <c r="O289" s="32">
        <f>COUNT(E289:J289)</f>
        <v>3</v>
      </c>
      <c r="P289" s="32">
        <f ca="1">IF(AND(O289=1,OFFSET(D289,0,P$3)&gt;0),"Y",0)</f>
        <v>0</v>
      </c>
      <c r="Q289" s="33" t="s">
        <v>126</v>
      </c>
      <c r="R289" s="34">
        <f>1-(Q289=Q288)</f>
        <v>0</v>
      </c>
      <c r="S289" s="34">
        <f>N289+T289/1000+U289/10000+V289/100000+W289/1000000+X289/10000000+Y289/100000000</f>
        <v>409.14400000000001</v>
      </c>
      <c r="T289" s="27">
        <v>158</v>
      </c>
      <c r="U289" s="27">
        <v>131</v>
      </c>
      <c r="V289" s="29">
        <v>120</v>
      </c>
      <c r="W289" s="27"/>
      <c r="X289" s="27"/>
      <c r="Y289" s="27"/>
      <c r="AA289" s="35">
        <v>0</v>
      </c>
      <c r="AB289" s="35">
        <v>0</v>
      </c>
      <c r="AC289" s="35">
        <v>0</v>
      </c>
      <c r="AD289" s="35">
        <v>0</v>
      </c>
      <c r="AE289" s="36">
        <v>3</v>
      </c>
      <c r="AF289" s="37">
        <v>409.14400000000001</v>
      </c>
      <c r="AG289" s="38">
        <v>158</v>
      </c>
      <c r="AH289" s="32">
        <v>447</v>
      </c>
      <c r="AI289" s="38"/>
      <c r="AJ289" s="38"/>
      <c r="AK289" s="38"/>
      <c r="AL289" s="48"/>
      <c r="AN289" s="1"/>
    </row>
    <row r="290" spans="1:40" s="26" customFormat="1" ht="15" x14ac:dyDescent="0.25">
      <c r="A290" s="57">
        <v>25</v>
      </c>
      <c r="B290" s="1">
        <v>23</v>
      </c>
      <c r="C290" s="57" t="s">
        <v>590</v>
      </c>
      <c r="D290" s="29" t="s">
        <v>150</v>
      </c>
      <c r="E290" s="29">
        <v>211</v>
      </c>
      <c r="F290" s="27">
        <v>187</v>
      </c>
      <c r="G290" s="27"/>
      <c r="H290" s="27"/>
      <c r="I290" s="27"/>
      <c r="J290" s="27"/>
      <c r="K290" s="32">
        <f>IFERROR(LARGE(E290:J290,1),0)+IF($D$5&gt;=2,IFERROR(LARGE(E290:J290,2),0),0)+IF($D$5&gt;=3,IFERROR(LARGE(E290:J290,3),0),0)+IF($D$5&gt;=4,IFERROR(LARGE(E290:J290,4),0),0)+IF($D$5&gt;=5,IFERROR(LARGE(E290:J290,5),0),0)+IF($D$5&gt;=6,IFERROR(LARGE(E290:J290,6),0),0)</f>
        <v>398</v>
      </c>
      <c r="L290" s="32" t="s">
        <v>928</v>
      </c>
      <c r="M290" s="32"/>
      <c r="N290" s="32">
        <f>K290-(ROW(K290)-ROW(K$6))/10000</f>
        <v>397.97160000000002</v>
      </c>
      <c r="O290" s="32">
        <f>COUNT(E290:J290)</f>
        <v>2</v>
      </c>
      <c r="P290" s="32">
        <f ca="1">IF(AND(O290=1,OFFSET(D290,0,P$3)&gt;0),"Y",0)</f>
        <v>0</v>
      </c>
      <c r="Q290" s="33" t="s">
        <v>126</v>
      </c>
      <c r="R290" s="34">
        <f>1-(Q290=Q289)</f>
        <v>0</v>
      </c>
      <c r="S290" s="34">
        <f>N290+T290/1000+U290/10000+V290/100000+W290/1000000+X290/10000000+Y290/100000000</f>
        <v>398.20130000000006</v>
      </c>
      <c r="T290" s="29">
        <v>211</v>
      </c>
      <c r="U290" s="27">
        <v>187</v>
      </c>
      <c r="V290" s="27"/>
      <c r="W290" s="27"/>
      <c r="X290" s="27"/>
      <c r="Y290" s="27"/>
      <c r="AA290" s="35">
        <v>0</v>
      </c>
      <c r="AB290" s="35">
        <v>0</v>
      </c>
      <c r="AC290" s="35">
        <v>0</v>
      </c>
      <c r="AD290" s="35">
        <v>0</v>
      </c>
      <c r="AE290" s="36">
        <v>2</v>
      </c>
      <c r="AF290" s="37">
        <v>398.20130000000006</v>
      </c>
      <c r="AG290" s="38">
        <v>211</v>
      </c>
      <c r="AH290" s="32">
        <v>609</v>
      </c>
      <c r="AI290" s="38"/>
      <c r="AJ290" s="38"/>
      <c r="AK290" s="38"/>
      <c r="AL290" s="48"/>
      <c r="AN290" s="1"/>
    </row>
    <row r="291" spans="1:40" s="26" customFormat="1" ht="15" x14ac:dyDescent="0.25">
      <c r="A291" s="57">
        <v>26</v>
      </c>
      <c r="B291" s="1">
        <v>24</v>
      </c>
      <c r="C291" s="57" t="s">
        <v>383</v>
      </c>
      <c r="D291" s="29" t="s">
        <v>40</v>
      </c>
      <c r="E291" s="29">
        <v>116</v>
      </c>
      <c r="F291" s="27">
        <v>127</v>
      </c>
      <c r="G291" s="27">
        <v>106</v>
      </c>
      <c r="H291" s="27">
        <v>143</v>
      </c>
      <c r="I291" s="27"/>
      <c r="J291" s="27"/>
      <c r="K291" s="32">
        <f>IFERROR(LARGE(E291:J291,1),0)+IF($D$5&gt;=2,IFERROR(LARGE(E291:J291,2),0),0)+IF($D$5&gt;=3,IFERROR(LARGE(E291:J291,3),0),0)+IF($D$5&gt;=4,IFERROR(LARGE(E291:J291,4),0),0)+IF($D$5&gt;=5,IFERROR(LARGE(E291:J291,5),0),0)+IF($D$5&gt;=6,IFERROR(LARGE(E291:J291,6),0),0)</f>
        <v>386</v>
      </c>
      <c r="L291" s="32" t="s">
        <v>928</v>
      </c>
      <c r="M291" s="32"/>
      <c r="N291" s="32">
        <f>K291-(ROW(K291)-ROW(K$6))/10000</f>
        <v>385.97149999999999</v>
      </c>
      <c r="O291" s="32">
        <f>COUNT(E291:J291)</f>
        <v>4</v>
      </c>
      <c r="P291" s="32">
        <f ca="1">IF(AND(O291=1,OFFSET(D291,0,P$3)&gt;0),"Y",0)</f>
        <v>0</v>
      </c>
      <c r="Q291" s="33" t="s">
        <v>126</v>
      </c>
      <c r="R291" s="34">
        <f>1-(Q291=Q290)</f>
        <v>0</v>
      </c>
      <c r="S291" s="34">
        <f>N291+T291/1000+U291/10000+V291/100000+W291/1000000+X291/10000000+Y291/100000000</f>
        <v>386.128466</v>
      </c>
      <c r="T291" s="27">
        <v>143</v>
      </c>
      <c r="U291" s="27">
        <v>127</v>
      </c>
      <c r="V291" s="29">
        <v>116</v>
      </c>
      <c r="W291" s="27">
        <v>106</v>
      </c>
      <c r="X291" s="27"/>
      <c r="Y291" s="27"/>
      <c r="AA291" s="35">
        <v>0</v>
      </c>
      <c r="AB291" s="35">
        <v>0</v>
      </c>
      <c r="AC291" s="35">
        <v>0</v>
      </c>
      <c r="AD291" s="35">
        <v>0</v>
      </c>
      <c r="AE291" s="36">
        <v>4</v>
      </c>
      <c r="AF291" s="37">
        <v>386.128466</v>
      </c>
      <c r="AG291" s="38">
        <v>143</v>
      </c>
      <c r="AH291" s="32">
        <v>413</v>
      </c>
      <c r="AI291" s="38"/>
      <c r="AJ291" s="38"/>
      <c r="AK291" s="38"/>
      <c r="AL291" s="48"/>
      <c r="AN291" s="1"/>
    </row>
    <row r="292" spans="1:40" s="26" customFormat="1" ht="15" x14ac:dyDescent="0.25">
      <c r="A292" s="57">
        <v>27</v>
      </c>
      <c r="B292" s="1">
        <v>25</v>
      </c>
      <c r="C292" s="57" t="s">
        <v>591</v>
      </c>
      <c r="D292" s="29" t="s">
        <v>43</v>
      </c>
      <c r="E292" s="29">
        <v>188</v>
      </c>
      <c r="F292" s="27"/>
      <c r="G292" s="27">
        <v>182</v>
      </c>
      <c r="H292" s="27"/>
      <c r="I292" s="27"/>
      <c r="J292" s="27"/>
      <c r="K292" s="32">
        <f>IFERROR(LARGE(E292:J292,1),0)+IF($D$5&gt;=2,IFERROR(LARGE(E292:J292,2),0),0)+IF($D$5&gt;=3,IFERROR(LARGE(E292:J292,3),0),0)+IF($D$5&gt;=4,IFERROR(LARGE(E292:J292,4),0),0)+IF($D$5&gt;=5,IFERROR(LARGE(E292:J292,5),0),0)+IF($D$5&gt;=6,IFERROR(LARGE(E292:J292,6),0),0)</f>
        <v>370</v>
      </c>
      <c r="L292" s="32" t="s">
        <v>928</v>
      </c>
      <c r="M292" s="32"/>
      <c r="N292" s="32">
        <f>K292-(ROW(K292)-ROW(K$6))/10000</f>
        <v>369.97140000000002</v>
      </c>
      <c r="O292" s="32">
        <f>COUNT(E292:J292)</f>
        <v>2</v>
      </c>
      <c r="P292" s="32">
        <f ca="1">IF(AND(O292=1,OFFSET(D292,0,P$3)&gt;0),"Y",0)</f>
        <v>0</v>
      </c>
      <c r="Q292" s="33" t="s">
        <v>126</v>
      </c>
      <c r="R292" s="34">
        <f>1-(Q292=Q291)</f>
        <v>0</v>
      </c>
      <c r="S292" s="34">
        <f>N292+T292/1000+U292/10000+V292/100000+W292/1000000+X292/10000000+Y292/100000000</f>
        <v>370.17759999999998</v>
      </c>
      <c r="T292" s="29">
        <v>188</v>
      </c>
      <c r="U292" s="27">
        <v>182</v>
      </c>
      <c r="V292" s="27"/>
      <c r="W292" s="27"/>
      <c r="X292" s="27"/>
      <c r="Y292" s="27"/>
      <c r="AA292" s="35">
        <v>0</v>
      </c>
      <c r="AB292" s="35">
        <v>0</v>
      </c>
      <c r="AC292" s="35">
        <v>0</v>
      </c>
      <c r="AD292" s="35">
        <v>0</v>
      </c>
      <c r="AE292" s="36">
        <v>2</v>
      </c>
      <c r="AF292" s="37">
        <v>370.17759999999998</v>
      </c>
      <c r="AG292" s="38">
        <v>188</v>
      </c>
      <c r="AH292" s="32">
        <v>558</v>
      </c>
      <c r="AI292" s="38"/>
      <c r="AJ292" s="38"/>
      <c r="AK292" s="38"/>
      <c r="AL292" s="48"/>
      <c r="AN292" s="1"/>
    </row>
    <row r="293" spans="1:40" s="26" customFormat="1" ht="15" x14ac:dyDescent="0.25">
      <c r="A293" s="57">
        <v>28</v>
      </c>
      <c r="B293" s="1">
        <v>26</v>
      </c>
      <c r="C293" s="57" t="s">
        <v>249</v>
      </c>
      <c r="D293" s="29" t="s">
        <v>96</v>
      </c>
      <c r="E293" s="29"/>
      <c r="F293" s="27"/>
      <c r="G293" s="27">
        <v>154</v>
      </c>
      <c r="H293" s="27">
        <v>196</v>
      </c>
      <c r="I293" s="27"/>
      <c r="J293" s="27"/>
      <c r="K293" s="32">
        <f>IFERROR(LARGE(E293:J293,1),0)+IF($D$5&gt;=2,IFERROR(LARGE(E293:J293,2),0),0)+IF($D$5&gt;=3,IFERROR(LARGE(E293:J293,3),0),0)+IF($D$5&gt;=4,IFERROR(LARGE(E293:J293,4),0),0)+IF($D$5&gt;=5,IFERROR(LARGE(E293:J293,5),0),0)+IF($D$5&gt;=6,IFERROR(LARGE(E293:J293,6),0),0)</f>
        <v>350</v>
      </c>
      <c r="L293" s="32" t="s">
        <v>928</v>
      </c>
      <c r="M293" s="32"/>
      <c r="N293" s="32">
        <f>K293-(ROW(K293)-ROW(K$6))/10000</f>
        <v>349.97129999999999</v>
      </c>
      <c r="O293" s="32">
        <f>COUNT(E293:J293)</f>
        <v>2</v>
      </c>
      <c r="P293" s="32">
        <f ca="1">IF(AND(O293=1,OFFSET(D293,0,P$3)&gt;0),"Y",0)</f>
        <v>0</v>
      </c>
      <c r="Q293" s="33" t="s">
        <v>126</v>
      </c>
      <c r="R293" s="34">
        <f>1-(Q293=Q292)</f>
        <v>0</v>
      </c>
      <c r="S293" s="34">
        <f>N293+T293/1000+U293/10000+V293/100000+W293/1000000+X293/10000000+Y293/100000000</f>
        <v>350.18270000000001</v>
      </c>
      <c r="T293" s="27">
        <v>196</v>
      </c>
      <c r="U293" s="27">
        <v>154</v>
      </c>
      <c r="V293" s="29"/>
      <c r="W293" s="27"/>
      <c r="X293" s="27"/>
      <c r="Y293" s="27"/>
      <c r="AA293" s="35">
        <v>0</v>
      </c>
      <c r="AB293" s="35">
        <v>0</v>
      </c>
      <c r="AC293" s="35">
        <v>0</v>
      </c>
      <c r="AD293" s="35">
        <v>0</v>
      </c>
      <c r="AE293" s="36">
        <v>2</v>
      </c>
      <c r="AF293" s="37">
        <v>350.18270000000001</v>
      </c>
      <c r="AG293" s="38">
        <v>196</v>
      </c>
      <c r="AH293" s="32">
        <v>546</v>
      </c>
      <c r="AI293" s="38"/>
      <c r="AJ293" s="38"/>
      <c r="AK293" s="38"/>
      <c r="AL293" s="48"/>
      <c r="AN293" s="1"/>
    </row>
    <row r="294" spans="1:40" s="26" customFormat="1" ht="15" x14ac:dyDescent="0.25">
      <c r="A294" s="57">
        <v>29</v>
      </c>
      <c r="B294" s="1">
        <v>27</v>
      </c>
      <c r="C294" s="57" t="s">
        <v>592</v>
      </c>
      <c r="D294" s="29" t="s">
        <v>43</v>
      </c>
      <c r="E294" s="29"/>
      <c r="F294" s="27">
        <v>189</v>
      </c>
      <c r="G294" s="27">
        <v>151</v>
      </c>
      <c r="H294" s="27"/>
      <c r="I294" s="27"/>
      <c r="J294" s="27"/>
      <c r="K294" s="32">
        <f>IFERROR(LARGE(E294:J294,1),0)+IF($D$5&gt;=2,IFERROR(LARGE(E294:J294,2),0),0)+IF($D$5&gt;=3,IFERROR(LARGE(E294:J294,3),0),0)+IF($D$5&gt;=4,IFERROR(LARGE(E294:J294,4),0),0)+IF($D$5&gt;=5,IFERROR(LARGE(E294:J294,5),0),0)+IF($D$5&gt;=6,IFERROR(LARGE(E294:J294,6),0),0)</f>
        <v>340</v>
      </c>
      <c r="L294" s="32" t="s">
        <v>928</v>
      </c>
      <c r="M294" s="32"/>
      <c r="N294" s="32">
        <f>K294-(ROW(K294)-ROW(K$6))/10000</f>
        <v>339.97120000000001</v>
      </c>
      <c r="O294" s="32">
        <f>COUNT(E294:J294)</f>
        <v>2</v>
      </c>
      <c r="P294" s="32">
        <f ca="1">IF(AND(O294=1,OFFSET(D294,0,P$3)&gt;0),"Y",0)</f>
        <v>0</v>
      </c>
      <c r="Q294" s="33" t="s">
        <v>126</v>
      </c>
      <c r="R294" s="34">
        <f>1-(Q294=Q293)</f>
        <v>0</v>
      </c>
      <c r="S294" s="34">
        <f>N294+T294/1000+U294/10000+V294/100000+W294/1000000+X294/10000000+Y294/100000000</f>
        <v>340.17530000000005</v>
      </c>
      <c r="T294" s="27">
        <v>189</v>
      </c>
      <c r="U294" s="27">
        <v>151</v>
      </c>
      <c r="V294" s="29"/>
      <c r="W294" s="27"/>
      <c r="X294" s="27"/>
      <c r="Y294" s="27"/>
      <c r="AA294" s="35">
        <v>0</v>
      </c>
      <c r="AB294" s="35">
        <v>0</v>
      </c>
      <c r="AC294" s="35">
        <v>0</v>
      </c>
      <c r="AD294" s="35">
        <v>0</v>
      </c>
      <c r="AE294" s="36">
        <v>2</v>
      </c>
      <c r="AF294" s="37">
        <v>340.17530000000005</v>
      </c>
      <c r="AG294" s="38">
        <v>189</v>
      </c>
      <c r="AH294" s="32">
        <v>529</v>
      </c>
      <c r="AI294" s="38"/>
      <c r="AJ294" s="38"/>
      <c r="AK294" s="38"/>
      <c r="AL294" s="48"/>
      <c r="AN294" s="1"/>
    </row>
    <row r="295" spans="1:40" s="26" customFormat="1" ht="15" x14ac:dyDescent="0.25">
      <c r="A295" s="57">
        <v>30</v>
      </c>
      <c r="B295" s="1">
        <v>28</v>
      </c>
      <c r="C295" s="57" t="s">
        <v>238</v>
      </c>
      <c r="D295" s="29" t="s">
        <v>68</v>
      </c>
      <c r="E295" s="29"/>
      <c r="F295" s="27"/>
      <c r="G295" s="27">
        <v>129</v>
      </c>
      <c r="H295" s="27">
        <v>202</v>
      </c>
      <c r="I295" s="27"/>
      <c r="J295" s="27"/>
      <c r="K295" s="32">
        <f>IFERROR(LARGE(E295:J295,1),0)+IF($D$5&gt;=2,IFERROR(LARGE(E295:J295,2),0),0)+IF($D$5&gt;=3,IFERROR(LARGE(E295:J295,3),0),0)+IF($D$5&gt;=4,IFERROR(LARGE(E295:J295,4),0),0)+IF($D$5&gt;=5,IFERROR(LARGE(E295:J295,5),0),0)+IF($D$5&gt;=6,IFERROR(LARGE(E295:J295,6),0),0)</f>
        <v>331</v>
      </c>
      <c r="L295" s="32" t="s">
        <v>928</v>
      </c>
      <c r="M295" s="32"/>
      <c r="N295" s="32">
        <f>K295-(ROW(K295)-ROW(K$6))/10000</f>
        <v>330.97109999999998</v>
      </c>
      <c r="O295" s="32">
        <f>COUNT(E295:J295)</f>
        <v>2</v>
      </c>
      <c r="P295" s="32">
        <f ca="1">IF(AND(O295=1,OFFSET(D295,0,P$3)&gt;0),"Y",0)</f>
        <v>0</v>
      </c>
      <c r="Q295" s="33" t="s">
        <v>126</v>
      </c>
      <c r="R295" s="34">
        <f>1-(Q295=Q294)</f>
        <v>0</v>
      </c>
      <c r="S295" s="34">
        <f>N295+T295/1000+U295/10000+V295/100000+W295/1000000+X295/10000000+Y295/100000000</f>
        <v>331.18599999999998</v>
      </c>
      <c r="T295" s="27">
        <v>202</v>
      </c>
      <c r="U295" s="27">
        <v>129</v>
      </c>
      <c r="V295" s="29"/>
      <c r="W295" s="27"/>
      <c r="X295" s="27"/>
      <c r="Y295" s="27"/>
      <c r="AA295" s="35">
        <v>0</v>
      </c>
      <c r="AB295" s="35">
        <v>0</v>
      </c>
      <c r="AC295" s="35">
        <v>0</v>
      </c>
      <c r="AD295" s="35">
        <v>0</v>
      </c>
      <c r="AE295" s="36">
        <v>2</v>
      </c>
      <c r="AF295" s="37">
        <v>331.18599999999998</v>
      </c>
      <c r="AG295" s="38">
        <v>202</v>
      </c>
      <c r="AH295" s="32">
        <v>533</v>
      </c>
      <c r="AI295" s="38"/>
      <c r="AJ295" s="38"/>
      <c r="AK295" s="38"/>
      <c r="AL295" s="48"/>
      <c r="AN295" s="1"/>
    </row>
    <row r="296" spans="1:40" s="26" customFormat="1" ht="15" x14ac:dyDescent="0.25">
      <c r="A296" s="57">
        <v>31</v>
      </c>
      <c r="B296" s="1">
        <v>29</v>
      </c>
      <c r="C296" s="57" t="s">
        <v>308</v>
      </c>
      <c r="D296" s="29" t="s">
        <v>225</v>
      </c>
      <c r="E296" s="29">
        <v>142</v>
      </c>
      <c r="F296" s="27"/>
      <c r="G296" s="27"/>
      <c r="H296" s="27">
        <v>170</v>
      </c>
      <c r="I296" s="27"/>
      <c r="J296" s="27"/>
      <c r="K296" s="32">
        <f>IFERROR(LARGE(E296:J296,1),0)+IF($D$5&gt;=2,IFERROR(LARGE(E296:J296,2),0),0)+IF($D$5&gt;=3,IFERROR(LARGE(E296:J296,3),0),0)+IF($D$5&gt;=4,IFERROR(LARGE(E296:J296,4),0),0)+IF($D$5&gt;=5,IFERROR(LARGE(E296:J296,5),0),0)+IF($D$5&gt;=6,IFERROR(LARGE(E296:J296,6),0),0)</f>
        <v>312</v>
      </c>
      <c r="L296" s="32" t="s">
        <v>928</v>
      </c>
      <c r="M296" s="32"/>
      <c r="N296" s="32">
        <f>K296-(ROW(K296)-ROW(K$6))/10000</f>
        <v>311.971</v>
      </c>
      <c r="O296" s="32">
        <f>COUNT(E296:J296)</f>
        <v>2</v>
      </c>
      <c r="P296" s="32">
        <f ca="1">IF(AND(O296=1,OFFSET(D296,0,P$3)&gt;0),"Y",0)</f>
        <v>0</v>
      </c>
      <c r="Q296" s="33" t="s">
        <v>126</v>
      </c>
      <c r="R296" s="34">
        <f>1-(Q296=Q295)</f>
        <v>0</v>
      </c>
      <c r="S296" s="34">
        <f>N296+T296/1000+U296/10000+V296/100000+W296/1000000+X296/10000000+Y296/100000000</f>
        <v>312.15520000000004</v>
      </c>
      <c r="T296" s="27">
        <v>170</v>
      </c>
      <c r="U296" s="29">
        <v>142</v>
      </c>
      <c r="V296" s="27"/>
      <c r="W296" s="27"/>
      <c r="X296" s="27"/>
      <c r="Y296" s="27"/>
      <c r="AA296" s="35">
        <v>0</v>
      </c>
      <c r="AB296" s="35">
        <v>0</v>
      </c>
      <c r="AC296" s="35">
        <v>0</v>
      </c>
      <c r="AD296" s="35">
        <v>0</v>
      </c>
      <c r="AE296" s="36">
        <v>2</v>
      </c>
      <c r="AF296" s="37">
        <v>312.15520000000004</v>
      </c>
      <c r="AG296" s="38">
        <v>170</v>
      </c>
      <c r="AH296" s="32">
        <v>482</v>
      </c>
      <c r="AI296" s="38"/>
      <c r="AJ296" s="38"/>
      <c r="AK296" s="38"/>
      <c r="AL296" s="48"/>
      <c r="AN296" s="1"/>
    </row>
    <row r="297" spans="1:40" s="26" customFormat="1" ht="15" x14ac:dyDescent="0.25">
      <c r="A297" s="57">
        <v>32</v>
      </c>
      <c r="B297" s="1">
        <v>30</v>
      </c>
      <c r="C297" s="57" t="s">
        <v>593</v>
      </c>
      <c r="D297" s="29" t="s">
        <v>96</v>
      </c>
      <c r="E297" s="29"/>
      <c r="F297" s="27">
        <v>164</v>
      </c>
      <c r="G297" s="27">
        <v>131</v>
      </c>
      <c r="H297" s="27"/>
      <c r="I297" s="27"/>
      <c r="J297" s="27"/>
      <c r="K297" s="32">
        <f>IFERROR(LARGE(E297:J297,1),0)+IF($D$5&gt;=2,IFERROR(LARGE(E297:J297,2),0),0)+IF($D$5&gt;=3,IFERROR(LARGE(E297:J297,3),0),0)+IF($D$5&gt;=4,IFERROR(LARGE(E297:J297,4),0),0)+IF($D$5&gt;=5,IFERROR(LARGE(E297:J297,5),0),0)+IF($D$5&gt;=6,IFERROR(LARGE(E297:J297,6),0),0)</f>
        <v>295</v>
      </c>
      <c r="L297" s="32" t="s">
        <v>928</v>
      </c>
      <c r="M297" s="32"/>
      <c r="N297" s="32">
        <f>K297-(ROW(K297)-ROW(K$6))/10000</f>
        <v>294.97089999999997</v>
      </c>
      <c r="O297" s="32">
        <f>COUNT(E297:J297)</f>
        <v>2</v>
      </c>
      <c r="P297" s="32">
        <f ca="1">IF(AND(O297=1,OFFSET(D297,0,P$3)&gt;0),"Y",0)</f>
        <v>0</v>
      </c>
      <c r="Q297" s="33" t="s">
        <v>126</v>
      </c>
      <c r="R297" s="34">
        <f>1-(Q297=Q296)</f>
        <v>0</v>
      </c>
      <c r="S297" s="34">
        <f>N297+T297/1000+U297/10000+V297/100000+W297/1000000+X297/10000000+Y297/100000000</f>
        <v>295.14799999999997</v>
      </c>
      <c r="T297" s="27">
        <v>164</v>
      </c>
      <c r="U297" s="27">
        <v>131</v>
      </c>
      <c r="V297" s="29"/>
      <c r="W297" s="27"/>
      <c r="X297" s="27"/>
      <c r="Y297" s="27"/>
      <c r="AA297" s="35">
        <v>0</v>
      </c>
      <c r="AB297" s="35">
        <v>0</v>
      </c>
      <c r="AC297" s="35">
        <v>0</v>
      </c>
      <c r="AD297" s="35">
        <v>0</v>
      </c>
      <c r="AE297" s="36">
        <v>2</v>
      </c>
      <c r="AF297" s="37">
        <v>295.14799999999997</v>
      </c>
      <c r="AG297" s="38">
        <v>164</v>
      </c>
      <c r="AH297" s="32">
        <v>459</v>
      </c>
      <c r="AI297" s="38"/>
      <c r="AJ297" s="38"/>
      <c r="AK297" s="38"/>
      <c r="AL297" s="48"/>
      <c r="AN297" s="1"/>
    </row>
    <row r="298" spans="1:40" s="26" customFormat="1" ht="15" x14ac:dyDescent="0.25">
      <c r="A298" s="57">
        <v>33</v>
      </c>
      <c r="B298" s="1">
        <v>31</v>
      </c>
      <c r="C298" s="57" t="s">
        <v>594</v>
      </c>
      <c r="D298" s="29" t="s">
        <v>104</v>
      </c>
      <c r="E298" s="29"/>
      <c r="F298" s="27">
        <v>150</v>
      </c>
      <c r="G298" s="27">
        <v>141</v>
      </c>
      <c r="H298" s="27"/>
      <c r="I298" s="27"/>
      <c r="J298" s="27"/>
      <c r="K298" s="32">
        <f>IFERROR(LARGE(E298:J298,1),0)+IF($D$5&gt;=2,IFERROR(LARGE(E298:J298,2),0),0)+IF($D$5&gt;=3,IFERROR(LARGE(E298:J298,3),0),0)+IF($D$5&gt;=4,IFERROR(LARGE(E298:J298,4),0),0)+IF($D$5&gt;=5,IFERROR(LARGE(E298:J298,5),0),0)+IF($D$5&gt;=6,IFERROR(LARGE(E298:J298,6),0),0)</f>
        <v>291</v>
      </c>
      <c r="L298" s="32" t="s">
        <v>928</v>
      </c>
      <c r="M298" s="32"/>
      <c r="N298" s="32">
        <f>K298-(ROW(K298)-ROW(K$6))/10000</f>
        <v>290.9708</v>
      </c>
      <c r="O298" s="32">
        <f>COUNT(E298:J298)</f>
        <v>2</v>
      </c>
      <c r="P298" s="32">
        <f ca="1">IF(AND(O298=1,OFFSET(D298,0,P$3)&gt;0),"Y",0)</f>
        <v>0</v>
      </c>
      <c r="Q298" s="33" t="s">
        <v>126</v>
      </c>
      <c r="R298" s="34">
        <f>1-(Q298=Q297)</f>
        <v>0</v>
      </c>
      <c r="S298" s="34">
        <f>N298+T298/1000+U298/10000+V298/100000+W298/1000000+X298/10000000+Y298/100000000</f>
        <v>291.13489999999996</v>
      </c>
      <c r="T298" s="27">
        <v>150</v>
      </c>
      <c r="U298" s="27">
        <v>141</v>
      </c>
      <c r="V298" s="29"/>
      <c r="W298" s="27"/>
      <c r="X298" s="27"/>
      <c r="Y298" s="27"/>
      <c r="AA298" s="35">
        <v>0</v>
      </c>
      <c r="AB298" s="35">
        <v>0</v>
      </c>
      <c r="AC298" s="35">
        <v>0</v>
      </c>
      <c r="AD298" s="35">
        <v>0</v>
      </c>
      <c r="AE298" s="36">
        <v>2</v>
      </c>
      <c r="AF298" s="37">
        <v>291.13489999999996</v>
      </c>
      <c r="AG298" s="38">
        <v>150</v>
      </c>
      <c r="AH298" s="32">
        <v>441</v>
      </c>
      <c r="AI298" s="38"/>
      <c r="AJ298" s="38"/>
      <c r="AK298" s="38"/>
      <c r="AL298" s="48"/>
      <c r="AN298" s="1"/>
    </row>
    <row r="299" spans="1:40" s="26" customFormat="1" ht="15" x14ac:dyDescent="0.25">
      <c r="A299" s="57">
        <v>34</v>
      </c>
      <c r="B299" s="1">
        <v>32</v>
      </c>
      <c r="C299" s="57" t="s">
        <v>595</v>
      </c>
      <c r="D299" s="29" t="s">
        <v>76</v>
      </c>
      <c r="E299" s="29">
        <v>141</v>
      </c>
      <c r="F299" s="27">
        <v>144</v>
      </c>
      <c r="G299" s="27"/>
      <c r="H299" s="27"/>
      <c r="I299" s="27"/>
      <c r="J299" s="27"/>
      <c r="K299" s="32">
        <f>IFERROR(LARGE(E299:J299,1),0)+IF($D$5&gt;=2,IFERROR(LARGE(E299:J299,2),0),0)+IF($D$5&gt;=3,IFERROR(LARGE(E299:J299,3),0),0)+IF($D$5&gt;=4,IFERROR(LARGE(E299:J299,4),0),0)+IF($D$5&gt;=5,IFERROR(LARGE(E299:J299,5),0),0)+IF($D$5&gt;=6,IFERROR(LARGE(E299:J299,6),0),0)</f>
        <v>285</v>
      </c>
      <c r="L299" s="32" t="s">
        <v>928</v>
      </c>
      <c r="M299" s="32"/>
      <c r="N299" s="32">
        <f>K299-(ROW(K299)-ROW(K$6))/10000</f>
        <v>284.97070000000002</v>
      </c>
      <c r="O299" s="32">
        <f>COUNT(E299:J299)</f>
        <v>2</v>
      </c>
      <c r="P299" s="32">
        <f ca="1">IF(AND(O299=1,OFFSET(D299,0,P$3)&gt;0),"Y",0)</f>
        <v>0</v>
      </c>
      <c r="Q299" s="33" t="s">
        <v>126</v>
      </c>
      <c r="R299" s="34">
        <f>1-(Q299=Q298)</f>
        <v>0</v>
      </c>
      <c r="S299" s="34">
        <f>N299+T299/1000+U299/10000+V299/100000+W299/1000000+X299/10000000+Y299/100000000</f>
        <v>285.12880000000001</v>
      </c>
      <c r="T299" s="27">
        <v>144</v>
      </c>
      <c r="U299" s="29">
        <v>141</v>
      </c>
      <c r="V299" s="27"/>
      <c r="W299" s="27"/>
      <c r="X299" s="27"/>
      <c r="Y299" s="27"/>
      <c r="AA299" s="35">
        <v>0</v>
      </c>
      <c r="AB299" s="35">
        <v>0</v>
      </c>
      <c r="AC299" s="35">
        <v>0</v>
      </c>
      <c r="AD299" s="35">
        <v>0</v>
      </c>
      <c r="AE299" s="36">
        <v>2</v>
      </c>
      <c r="AF299" s="37">
        <v>285.12880000000001</v>
      </c>
      <c r="AG299" s="38">
        <v>144</v>
      </c>
      <c r="AH299" s="32">
        <v>429</v>
      </c>
      <c r="AI299" s="38"/>
      <c r="AJ299" s="38"/>
      <c r="AK299" s="38"/>
      <c r="AL299" s="48"/>
      <c r="AN299" s="1"/>
    </row>
    <row r="300" spans="1:40" s="26" customFormat="1" ht="15" x14ac:dyDescent="0.25">
      <c r="A300" s="57">
        <v>35</v>
      </c>
      <c r="B300" s="1">
        <v>33</v>
      </c>
      <c r="C300" s="57" t="s">
        <v>596</v>
      </c>
      <c r="D300" s="29" t="s">
        <v>40</v>
      </c>
      <c r="E300" s="29"/>
      <c r="F300" s="27"/>
      <c r="G300" s="27">
        <v>258</v>
      </c>
      <c r="H300" s="27"/>
      <c r="I300" s="27"/>
      <c r="J300" s="27"/>
      <c r="K300" s="32">
        <f>IFERROR(LARGE(E300:J300,1),0)+IF($D$5&gt;=2,IFERROR(LARGE(E300:J300,2),0),0)+IF($D$5&gt;=3,IFERROR(LARGE(E300:J300,3),0),0)+IF($D$5&gt;=4,IFERROR(LARGE(E300:J300,4),0),0)+IF($D$5&gt;=5,IFERROR(LARGE(E300:J300,5),0),0)+IF($D$5&gt;=6,IFERROR(LARGE(E300:J300,6),0),0)</f>
        <v>258</v>
      </c>
      <c r="L300" s="32" t="s">
        <v>928</v>
      </c>
      <c r="M300" s="32"/>
      <c r="N300" s="32">
        <f>K300-(ROW(K300)-ROW(K$6))/10000</f>
        <v>257.97059999999999</v>
      </c>
      <c r="O300" s="32">
        <f>COUNT(E300:J300)</f>
        <v>1</v>
      </c>
      <c r="P300" s="32">
        <f ca="1">IF(AND(O300=1,OFFSET(D300,0,P$3)&gt;0),"Y",0)</f>
        <v>0</v>
      </c>
      <c r="Q300" s="33" t="s">
        <v>126</v>
      </c>
      <c r="R300" s="34">
        <f>1-(Q300=Q299)</f>
        <v>0</v>
      </c>
      <c r="S300" s="34">
        <f>N300+T300/1000+U300/10000+V300/100000+W300/1000000+X300/10000000+Y300/100000000</f>
        <v>258.22859999999997</v>
      </c>
      <c r="T300" s="27">
        <v>258</v>
      </c>
      <c r="U300" s="29"/>
      <c r="V300" s="27"/>
      <c r="W300" s="27"/>
      <c r="X300" s="27"/>
      <c r="Y300" s="27"/>
      <c r="AA300" s="35">
        <v>0</v>
      </c>
      <c r="AB300" s="35">
        <v>0</v>
      </c>
      <c r="AC300" s="35">
        <v>0</v>
      </c>
      <c r="AD300" s="35">
        <v>0</v>
      </c>
      <c r="AE300" s="36">
        <v>1</v>
      </c>
      <c r="AF300" s="37">
        <v>258.22859999999997</v>
      </c>
      <c r="AG300" s="38">
        <v>258</v>
      </c>
      <c r="AH300" s="32">
        <v>516</v>
      </c>
      <c r="AI300" s="38"/>
      <c r="AJ300" s="38"/>
      <c r="AK300" s="38"/>
      <c r="AL300" s="48"/>
      <c r="AN300" s="1"/>
    </row>
    <row r="301" spans="1:40" s="26" customFormat="1" ht="15" x14ac:dyDescent="0.25">
      <c r="A301" s="57">
        <v>36</v>
      </c>
      <c r="B301" s="1">
        <v>34</v>
      </c>
      <c r="C301" s="57" t="s">
        <v>597</v>
      </c>
      <c r="D301" s="29" t="s">
        <v>24</v>
      </c>
      <c r="E301" s="29"/>
      <c r="F301" s="27">
        <v>141</v>
      </c>
      <c r="G301" s="27">
        <v>100</v>
      </c>
      <c r="H301" s="27"/>
      <c r="I301" s="27"/>
      <c r="J301" s="27"/>
      <c r="K301" s="32">
        <f>IFERROR(LARGE(E301:J301,1),0)+IF($D$5&gt;=2,IFERROR(LARGE(E301:J301,2),0),0)+IF($D$5&gt;=3,IFERROR(LARGE(E301:J301,3),0),0)+IF($D$5&gt;=4,IFERROR(LARGE(E301:J301,4),0),0)+IF($D$5&gt;=5,IFERROR(LARGE(E301:J301,5),0),0)+IF($D$5&gt;=6,IFERROR(LARGE(E301:J301,6),0),0)</f>
        <v>241</v>
      </c>
      <c r="L301" s="32" t="s">
        <v>928</v>
      </c>
      <c r="M301" s="32"/>
      <c r="N301" s="32">
        <f>K301-(ROW(K301)-ROW(K$6))/10000</f>
        <v>240.97049999999999</v>
      </c>
      <c r="O301" s="32">
        <f>COUNT(E301:J301)</f>
        <v>2</v>
      </c>
      <c r="P301" s="32">
        <f ca="1">IF(AND(O301=1,OFFSET(D301,0,P$3)&gt;0),"Y",0)</f>
        <v>0</v>
      </c>
      <c r="Q301" s="33" t="s">
        <v>126</v>
      </c>
      <c r="R301" s="34">
        <f>1-(Q301=Q300)</f>
        <v>0</v>
      </c>
      <c r="S301" s="34">
        <f>N301+T301/1000+U301/10000+V301/100000+W301/1000000+X301/10000000+Y301/100000000</f>
        <v>241.12149999999997</v>
      </c>
      <c r="T301" s="27">
        <v>141</v>
      </c>
      <c r="U301" s="27">
        <v>100</v>
      </c>
      <c r="V301" s="29"/>
      <c r="W301" s="27"/>
      <c r="X301" s="27"/>
      <c r="Y301" s="27"/>
      <c r="AA301" s="35">
        <v>0</v>
      </c>
      <c r="AB301" s="35">
        <v>0</v>
      </c>
      <c r="AC301" s="35">
        <v>0</v>
      </c>
      <c r="AD301" s="35">
        <v>0</v>
      </c>
      <c r="AE301" s="36">
        <v>2</v>
      </c>
      <c r="AF301" s="37">
        <v>241.12149999999997</v>
      </c>
      <c r="AG301" s="38">
        <v>141</v>
      </c>
      <c r="AH301" s="32">
        <v>382</v>
      </c>
      <c r="AI301" s="38"/>
      <c r="AJ301" s="38"/>
      <c r="AK301" s="38"/>
      <c r="AL301" s="48"/>
      <c r="AN301" s="1"/>
    </row>
    <row r="302" spans="1:40" s="26" customFormat="1" ht="15" x14ac:dyDescent="0.25">
      <c r="A302" s="57">
        <v>37</v>
      </c>
      <c r="B302" s="1">
        <v>35</v>
      </c>
      <c r="C302" s="57" t="s">
        <v>396</v>
      </c>
      <c r="D302" s="29" t="s">
        <v>124</v>
      </c>
      <c r="E302" s="29"/>
      <c r="F302" s="27"/>
      <c r="G302" s="27">
        <v>95</v>
      </c>
      <c r="H302" s="27">
        <v>141</v>
      </c>
      <c r="I302" s="27"/>
      <c r="J302" s="27"/>
      <c r="K302" s="32">
        <f>IFERROR(LARGE(E302:J302,1),0)+IF($D$5&gt;=2,IFERROR(LARGE(E302:J302,2),0),0)+IF($D$5&gt;=3,IFERROR(LARGE(E302:J302,3),0),0)+IF($D$5&gt;=4,IFERROR(LARGE(E302:J302,4),0),0)+IF($D$5&gt;=5,IFERROR(LARGE(E302:J302,5),0),0)+IF($D$5&gt;=6,IFERROR(LARGE(E302:J302,6),0),0)</f>
        <v>236</v>
      </c>
      <c r="L302" s="32" t="s">
        <v>928</v>
      </c>
      <c r="M302" s="32"/>
      <c r="N302" s="32">
        <f>K302-(ROW(K302)-ROW(K$6))/10000</f>
        <v>235.97040000000001</v>
      </c>
      <c r="O302" s="32">
        <f>COUNT(E302:J302)</f>
        <v>2</v>
      </c>
      <c r="P302" s="32">
        <f ca="1">IF(AND(O302=1,OFFSET(D302,0,P$3)&gt;0),"Y",0)</f>
        <v>0</v>
      </c>
      <c r="Q302" s="33" t="s">
        <v>126</v>
      </c>
      <c r="R302" s="34">
        <f>1-(Q302=Q301)</f>
        <v>0</v>
      </c>
      <c r="S302" s="34">
        <f>N302+T302/1000+U302/10000+V302/100000+W302/1000000+X302/10000000+Y302/100000000</f>
        <v>236.12090000000001</v>
      </c>
      <c r="T302" s="27">
        <v>141</v>
      </c>
      <c r="U302" s="27">
        <v>95</v>
      </c>
      <c r="V302" s="29"/>
      <c r="W302" s="27"/>
      <c r="X302" s="27"/>
      <c r="Y302" s="27"/>
      <c r="AA302" s="35">
        <v>0</v>
      </c>
      <c r="AB302" s="35">
        <v>0</v>
      </c>
      <c r="AC302" s="35">
        <v>0</v>
      </c>
      <c r="AD302" s="35">
        <v>0</v>
      </c>
      <c r="AE302" s="36">
        <v>2</v>
      </c>
      <c r="AF302" s="37">
        <v>236.12090000000001</v>
      </c>
      <c r="AG302" s="38">
        <v>141</v>
      </c>
      <c r="AH302" s="32">
        <v>377</v>
      </c>
      <c r="AI302" s="38"/>
      <c r="AJ302" s="38"/>
      <c r="AK302" s="38"/>
      <c r="AL302" s="48"/>
      <c r="AN302" s="1"/>
    </row>
    <row r="303" spans="1:40" s="26" customFormat="1" ht="15" x14ac:dyDescent="0.25">
      <c r="A303" s="57">
        <v>38</v>
      </c>
      <c r="B303" s="1">
        <v>36</v>
      </c>
      <c r="C303" s="57" t="s">
        <v>598</v>
      </c>
      <c r="D303" s="29" t="s">
        <v>40</v>
      </c>
      <c r="E303" s="29"/>
      <c r="F303" s="27">
        <v>233</v>
      </c>
      <c r="G303" s="27"/>
      <c r="H303" s="27"/>
      <c r="I303" s="27"/>
      <c r="J303" s="27"/>
      <c r="K303" s="32">
        <f>IFERROR(LARGE(E303:J303,1),0)+IF($D$5&gt;=2,IFERROR(LARGE(E303:J303,2),0),0)+IF($D$5&gt;=3,IFERROR(LARGE(E303:J303,3),0),0)+IF($D$5&gt;=4,IFERROR(LARGE(E303:J303,4),0),0)+IF($D$5&gt;=5,IFERROR(LARGE(E303:J303,5),0),0)+IF($D$5&gt;=6,IFERROR(LARGE(E303:J303,6),0),0)</f>
        <v>233</v>
      </c>
      <c r="L303" s="32" t="s">
        <v>928</v>
      </c>
      <c r="M303" s="32"/>
      <c r="N303" s="32">
        <f>K303-(ROW(K303)-ROW(K$6))/10000</f>
        <v>232.97030000000001</v>
      </c>
      <c r="O303" s="32">
        <f>COUNT(E303:J303)</f>
        <v>1</v>
      </c>
      <c r="P303" s="32">
        <f ca="1">IF(AND(O303=1,OFFSET(D303,0,P$3)&gt;0),"Y",0)</f>
        <v>0</v>
      </c>
      <c r="Q303" s="33" t="s">
        <v>126</v>
      </c>
      <c r="R303" s="34">
        <f>1-(Q303=Q302)</f>
        <v>0</v>
      </c>
      <c r="S303" s="34">
        <f>N303+T303/1000+U303/10000+V303/100000+W303/1000000+X303/10000000+Y303/100000000</f>
        <v>233.20330000000001</v>
      </c>
      <c r="T303" s="27">
        <v>233</v>
      </c>
      <c r="U303" s="29"/>
      <c r="V303" s="27"/>
      <c r="W303" s="27"/>
      <c r="X303" s="27"/>
      <c r="Y303" s="27"/>
      <c r="AA303" s="35">
        <v>0</v>
      </c>
      <c r="AB303" s="35">
        <v>0</v>
      </c>
      <c r="AC303" s="35">
        <v>0</v>
      </c>
      <c r="AD303" s="35">
        <v>0</v>
      </c>
      <c r="AE303" s="36">
        <v>1</v>
      </c>
      <c r="AF303" s="37">
        <v>233.20330000000001</v>
      </c>
      <c r="AG303" s="38">
        <v>233</v>
      </c>
      <c r="AH303" s="32">
        <v>466</v>
      </c>
      <c r="AI303" s="38"/>
      <c r="AJ303" s="38"/>
      <c r="AK303" s="38"/>
      <c r="AL303" s="48"/>
      <c r="AN303" s="1"/>
    </row>
    <row r="304" spans="1:40" s="26" customFormat="1" ht="15" x14ac:dyDescent="0.25">
      <c r="A304" s="57">
        <v>39</v>
      </c>
      <c r="B304" s="1">
        <v>37</v>
      </c>
      <c r="C304" s="57" t="s">
        <v>599</v>
      </c>
      <c r="D304" s="29" t="s">
        <v>150</v>
      </c>
      <c r="E304" s="29">
        <v>125</v>
      </c>
      <c r="F304" s="27"/>
      <c r="G304" s="27">
        <v>99</v>
      </c>
      <c r="H304" s="27"/>
      <c r="I304" s="27"/>
      <c r="J304" s="27"/>
      <c r="K304" s="32">
        <f>IFERROR(LARGE(E304:J304,1),0)+IF($D$5&gt;=2,IFERROR(LARGE(E304:J304,2),0),0)+IF($D$5&gt;=3,IFERROR(LARGE(E304:J304,3),0),0)+IF($D$5&gt;=4,IFERROR(LARGE(E304:J304,4),0),0)+IF($D$5&gt;=5,IFERROR(LARGE(E304:J304,5),0),0)+IF($D$5&gt;=6,IFERROR(LARGE(E304:J304,6),0),0)</f>
        <v>224</v>
      </c>
      <c r="L304" s="32" t="s">
        <v>928</v>
      </c>
      <c r="M304" s="32"/>
      <c r="N304" s="32">
        <f>K304-(ROW(K304)-ROW(K$6))/10000</f>
        <v>223.97020000000001</v>
      </c>
      <c r="O304" s="32">
        <f>COUNT(E304:J304)</f>
        <v>2</v>
      </c>
      <c r="P304" s="32">
        <f ca="1">IF(AND(O304=1,OFFSET(D304,0,P$3)&gt;0),"Y",0)</f>
        <v>0</v>
      </c>
      <c r="Q304" s="33" t="s">
        <v>126</v>
      </c>
      <c r="R304" s="34">
        <f>1-(Q304=Q303)</f>
        <v>0</v>
      </c>
      <c r="S304" s="34">
        <f>N304+T304/1000+U304/10000+V304/100000+W304/1000000+X304/10000000+Y304/100000000</f>
        <v>224.10509999999999</v>
      </c>
      <c r="T304" s="29">
        <v>125</v>
      </c>
      <c r="U304" s="27">
        <v>99</v>
      </c>
      <c r="V304" s="27"/>
      <c r="W304" s="27"/>
      <c r="X304" s="27"/>
      <c r="Y304" s="27"/>
      <c r="AA304" s="35">
        <v>0</v>
      </c>
      <c r="AB304" s="35">
        <v>0</v>
      </c>
      <c r="AC304" s="35">
        <v>0</v>
      </c>
      <c r="AD304" s="35">
        <v>0</v>
      </c>
      <c r="AE304" s="36">
        <v>2</v>
      </c>
      <c r="AF304" s="37">
        <v>224.10509999999999</v>
      </c>
      <c r="AG304" s="38">
        <v>125</v>
      </c>
      <c r="AH304" s="32">
        <v>349</v>
      </c>
      <c r="AI304" s="38"/>
      <c r="AJ304" s="38"/>
      <c r="AK304" s="38"/>
      <c r="AL304" s="48"/>
      <c r="AN304" s="1"/>
    </row>
    <row r="305" spans="1:40" s="26" customFormat="1" ht="15" x14ac:dyDescent="0.25">
      <c r="A305" s="57">
        <v>40</v>
      </c>
      <c r="B305" s="1">
        <v>38</v>
      </c>
      <c r="C305" s="57" t="s">
        <v>600</v>
      </c>
      <c r="D305" s="29" t="s">
        <v>96</v>
      </c>
      <c r="E305" s="29"/>
      <c r="F305" s="27">
        <v>186</v>
      </c>
      <c r="G305" s="27"/>
      <c r="H305" s="27"/>
      <c r="I305" s="27"/>
      <c r="J305" s="27"/>
      <c r="K305" s="32">
        <f>IFERROR(LARGE(E305:J305,1),0)+IF($D$5&gt;=2,IFERROR(LARGE(E305:J305,2),0),0)+IF($D$5&gt;=3,IFERROR(LARGE(E305:J305,3),0),0)+IF($D$5&gt;=4,IFERROR(LARGE(E305:J305,4),0),0)+IF($D$5&gt;=5,IFERROR(LARGE(E305:J305,5),0),0)+IF($D$5&gt;=6,IFERROR(LARGE(E305:J305,6),0),0)</f>
        <v>186</v>
      </c>
      <c r="L305" s="32" t="s">
        <v>928</v>
      </c>
      <c r="M305" s="32"/>
      <c r="N305" s="32">
        <f>K305-(ROW(K305)-ROW(K$6))/10000</f>
        <v>185.9701</v>
      </c>
      <c r="O305" s="32">
        <f>COUNT(E305:J305)</f>
        <v>1</v>
      </c>
      <c r="P305" s="32">
        <f ca="1">IF(AND(O305=1,OFFSET(D305,0,P$3)&gt;0),"Y",0)</f>
        <v>0</v>
      </c>
      <c r="Q305" s="33" t="s">
        <v>126</v>
      </c>
      <c r="R305" s="34">
        <f>1-(Q305=Q304)</f>
        <v>0</v>
      </c>
      <c r="S305" s="34">
        <f>N305+T305/1000+U305/10000+V305/100000+W305/1000000+X305/10000000+Y305/100000000</f>
        <v>186.15610000000001</v>
      </c>
      <c r="T305" s="27">
        <v>186</v>
      </c>
      <c r="U305" s="29"/>
      <c r="V305" s="27"/>
      <c r="W305" s="27"/>
      <c r="X305" s="27"/>
      <c r="Y305" s="27"/>
      <c r="AA305" s="35">
        <v>0</v>
      </c>
      <c r="AB305" s="35">
        <v>0</v>
      </c>
      <c r="AC305" s="35">
        <v>0</v>
      </c>
      <c r="AD305" s="35">
        <v>0</v>
      </c>
      <c r="AE305" s="36">
        <v>1</v>
      </c>
      <c r="AF305" s="37">
        <v>186.15610000000001</v>
      </c>
      <c r="AG305" s="38">
        <v>186</v>
      </c>
      <c r="AH305" s="32">
        <v>372</v>
      </c>
      <c r="AI305" s="38"/>
      <c r="AJ305" s="38"/>
      <c r="AK305" s="38"/>
      <c r="AL305" s="48"/>
      <c r="AN305" s="1"/>
    </row>
    <row r="306" spans="1:40" s="26" customFormat="1" ht="15" x14ac:dyDescent="0.25">
      <c r="A306" s="57">
        <v>41</v>
      </c>
      <c r="B306" s="1">
        <v>39</v>
      </c>
      <c r="C306" s="57" t="s">
        <v>312</v>
      </c>
      <c r="D306" s="29" t="s">
        <v>40</v>
      </c>
      <c r="E306" s="29"/>
      <c r="F306" s="27"/>
      <c r="G306" s="27"/>
      <c r="H306" s="27">
        <v>167</v>
      </c>
      <c r="I306" s="27"/>
      <c r="J306" s="27"/>
      <c r="K306" s="32">
        <f>IFERROR(LARGE(E306:J306,1),0)+IF($D$5&gt;=2,IFERROR(LARGE(E306:J306,2),0),0)+IF($D$5&gt;=3,IFERROR(LARGE(E306:J306,3),0),0)+IF($D$5&gt;=4,IFERROR(LARGE(E306:J306,4),0),0)+IF($D$5&gt;=5,IFERROR(LARGE(E306:J306,5),0),0)+IF($D$5&gt;=6,IFERROR(LARGE(E306:J306,6),0),0)</f>
        <v>167</v>
      </c>
      <c r="L306" s="32" t="s">
        <v>928</v>
      </c>
      <c r="M306" s="32"/>
      <c r="N306" s="32">
        <f>K306-(ROW(K306)-ROW(K$6))/10000</f>
        <v>166.97</v>
      </c>
      <c r="O306" s="32">
        <f>COUNT(E306:J306)</f>
        <v>1</v>
      </c>
      <c r="P306" s="32" t="str">
        <f ca="1">IF(AND(O306=1,OFFSET(D306,0,P$3)&gt;0),"Y",0)</f>
        <v>Y</v>
      </c>
      <c r="Q306" s="33" t="s">
        <v>126</v>
      </c>
      <c r="R306" s="34">
        <f>1-(Q306=Q305)</f>
        <v>0</v>
      </c>
      <c r="S306" s="34">
        <f>N306+T306/1000+U306/10000+V306/100000+W306/1000000+X306/10000000+Y306/100000000</f>
        <v>167.137</v>
      </c>
      <c r="T306" s="27">
        <v>167</v>
      </c>
      <c r="U306" s="29"/>
      <c r="V306" s="27"/>
      <c r="W306" s="27"/>
      <c r="X306" s="27"/>
      <c r="Y306" s="27"/>
      <c r="AA306" s="35">
        <v>0</v>
      </c>
      <c r="AB306" s="35">
        <v>0</v>
      </c>
      <c r="AC306" s="35">
        <v>0</v>
      </c>
      <c r="AD306" s="35">
        <v>0</v>
      </c>
      <c r="AE306" s="36">
        <v>1</v>
      </c>
      <c r="AF306" s="37">
        <v>167.137</v>
      </c>
      <c r="AG306" s="38">
        <v>167</v>
      </c>
      <c r="AH306" s="32">
        <v>334</v>
      </c>
      <c r="AI306" s="38"/>
      <c r="AJ306" s="38"/>
      <c r="AK306" s="38"/>
      <c r="AL306" s="48"/>
      <c r="AN306" s="1"/>
    </row>
    <row r="307" spans="1:40" s="26" customFormat="1" ht="15" x14ac:dyDescent="0.25">
      <c r="A307" s="57">
        <v>42</v>
      </c>
      <c r="B307" s="1">
        <v>40</v>
      </c>
      <c r="C307" s="57" t="s">
        <v>601</v>
      </c>
      <c r="D307" s="29" t="s">
        <v>68</v>
      </c>
      <c r="E307" s="29"/>
      <c r="F307" s="27"/>
      <c r="G307" s="27">
        <v>156</v>
      </c>
      <c r="H307" s="27"/>
      <c r="I307" s="27"/>
      <c r="J307" s="27"/>
      <c r="K307" s="32">
        <f>IFERROR(LARGE(E307:J307,1),0)+IF($D$5&gt;=2,IFERROR(LARGE(E307:J307,2),0),0)+IF($D$5&gt;=3,IFERROR(LARGE(E307:J307,3),0),0)+IF($D$5&gt;=4,IFERROR(LARGE(E307:J307,4),0),0)+IF($D$5&gt;=5,IFERROR(LARGE(E307:J307,5),0),0)+IF($D$5&gt;=6,IFERROR(LARGE(E307:J307,6),0),0)</f>
        <v>156</v>
      </c>
      <c r="L307" s="32" t="s">
        <v>928</v>
      </c>
      <c r="M307" s="32"/>
      <c r="N307" s="32">
        <f>K307-(ROW(K307)-ROW(K$6))/10000</f>
        <v>155.9699</v>
      </c>
      <c r="O307" s="32">
        <f>COUNT(E307:J307)</f>
        <v>1</v>
      </c>
      <c r="P307" s="32">
        <f ca="1">IF(AND(O307=1,OFFSET(D307,0,P$3)&gt;0),"Y",0)</f>
        <v>0</v>
      </c>
      <c r="Q307" s="33" t="s">
        <v>126</v>
      </c>
      <c r="R307" s="34">
        <f>1-(Q307=Q306)</f>
        <v>0</v>
      </c>
      <c r="S307" s="34">
        <f>N307+T307/1000+U307/10000+V307/100000+W307/1000000+X307/10000000+Y307/100000000</f>
        <v>156.1259</v>
      </c>
      <c r="T307" s="27">
        <v>156</v>
      </c>
      <c r="U307" s="29"/>
      <c r="V307" s="27"/>
      <c r="W307" s="27"/>
      <c r="X307" s="27"/>
      <c r="Y307" s="27"/>
      <c r="AA307" s="35">
        <v>0</v>
      </c>
      <c r="AB307" s="35">
        <v>0</v>
      </c>
      <c r="AC307" s="35">
        <v>0</v>
      </c>
      <c r="AD307" s="35">
        <v>0</v>
      </c>
      <c r="AE307" s="36">
        <v>1</v>
      </c>
      <c r="AF307" s="37">
        <v>156.1259</v>
      </c>
      <c r="AG307" s="38">
        <v>156</v>
      </c>
      <c r="AH307" s="32">
        <v>312</v>
      </c>
      <c r="AI307" s="38"/>
      <c r="AJ307" s="38"/>
      <c r="AK307" s="38"/>
      <c r="AL307" s="48"/>
      <c r="AN307" s="1"/>
    </row>
    <row r="308" spans="1:40" s="26" customFormat="1" ht="15" x14ac:dyDescent="0.25">
      <c r="A308" s="57">
        <v>43</v>
      </c>
      <c r="B308" s="1">
        <v>41</v>
      </c>
      <c r="C308" s="57" t="s">
        <v>372</v>
      </c>
      <c r="D308" s="29" t="s">
        <v>52</v>
      </c>
      <c r="E308" s="29"/>
      <c r="F308" s="27"/>
      <c r="G308" s="27"/>
      <c r="H308" s="27">
        <v>146</v>
      </c>
      <c r="I308" s="27"/>
      <c r="J308" s="27"/>
      <c r="K308" s="32">
        <f>IFERROR(LARGE(E308:J308,1),0)+IF($D$5&gt;=2,IFERROR(LARGE(E308:J308,2),0),0)+IF($D$5&gt;=3,IFERROR(LARGE(E308:J308,3),0),0)+IF($D$5&gt;=4,IFERROR(LARGE(E308:J308,4),0),0)+IF($D$5&gt;=5,IFERROR(LARGE(E308:J308,5),0),0)+IF($D$5&gt;=6,IFERROR(LARGE(E308:J308,6),0),0)</f>
        <v>146</v>
      </c>
      <c r="L308" s="32" t="s">
        <v>928</v>
      </c>
      <c r="M308" s="32"/>
      <c r="N308" s="32">
        <f>K308-(ROW(K308)-ROW(K$6))/10000</f>
        <v>145.96979999999999</v>
      </c>
      <c r="O308" s="32">
        <f>COUNT(E308:J308)</f>
        <v>1</v>
      </c>
      <c r="P308" s="32" t="str">
        <f ca="1">IF(AND(O308=1,OFFSET(D308,0,P$3)&gt;0),"Y",0)</f>
        <v>Y</v>
      </c>
      <c r="Q308" s="33" t="s">
        <v>126</v>
      </c>
      <c r="R308" s="34">
        <f>1-(Q308=Q307)</f>
        <v>0</v>
      </c>
      <c r="S308" s="34">
        <f>N308+T308/1000+U308/10000+V308/100000+W308/1000000+X308/10000000+Y308/100000000</f>
        <v>146.11579999999998</v>
      </c>
      <c r="T308" s="27">
        <v>146</v>
      </c>
      <c r="U308" s="29"/>
      <c r="V308" s="27"/>
      <c r="W308" s="27"/>
      <c r="X308" s="27"/>
      <c r="Y308" s="27"/>
      <c r="AA308" s="35">
        <v>0</v>
      </c>
      <c r="AB308" s="35">
        <v>0</v>
      </c>
      <c r="AC308" s="35">
        <v>0</v>
      </c>
      <c r="AD308" s="35">
        <v>0</v>
      </c>
      <c r="AE308" s="36">
        <v>1</v>
      </c>
      <c r="AF308" s="37">
        <v>146.11579999999998</v>
      </c>
      <c r="AG308" s="38">
        <v>146</v>
      </c>
      <c r="AH308" s="32">
        <v>292</v>
      </c>
      <c r="AI308" s="38"/>
      <c r="AJ308" s="38"/>
      <c r="AK308" s="38"/>
      <c r="AL308" s="48"/>
      <c r="AN308" s="1"/>
    </row>
    <row r="309" spans="1:40" ht="3" customHeight="1" x14ac:dyDescent="0.25">
      <c r="A309" s="56"/>
      <c r="B309" s="56"/>
      <c r="C309" s="56"/>
      <c r="D309" s="27"/>
      <c r="E309" s="27"/>
      <c r="F309" s="27"/>
      <c r="G309" s="27"/>
      <c r="H309" s="27"/>
      <c r="I309" s="27"/>
      <c r="J309" s="27"/>
      <c r="K309" s="32"/>
      <c r="L309" s="27"/>
      <c r="M309" s="27"/>
      <c r="N309" s="32"/>
      <c r="O309" s="27"/>
      <c r="P309" s="27"/>
      <c r="R309" s="58"/>
      <c r="S309" s="34"/>
      <c r="T309" s="27"/>
      <c r="U309" s="27"/>
      <c r="V309" s="27"/>
      <c r="W309" s="27"/>
      <c r="X309" s="27"/>
      <c r="Y309" s="27"/>
      <c r="AE309" s="59"/>
      <c r="AF309" s="59"/>
      <c r="AG309" s="26"/>
      <c r="AH309" s="26"/>
      <c r="AI309" s="38"/>
      <c r="AJ309" s="38"/>
      <c r="AK309" s="38"/>
      <c r="AL309" s="30"/>
      <c r="AM309" s="26"/>
      <c r="AN309" s="1"/>
    </row>
    <row r="310" spans="1:40" ht="15" x14ac:dyDescent="0.25">
      <c r="A310" s="57"/>
      <c r="B310" s="1"/>
      <c r="C310" s="57"/>
      <c r="D310" s="29"/>
      <c r="E310" s="29"/>
      <c r="F310" s="27"/>
      <c r="G310" s="27"/>
      <c r="H310" s="27"/>
      <c r="I310" s="27"/>
      <c r="J310" s="27"/>
      <c r="K310" s="32"/>
      <c r="L310" s="27"/>
      <c r="M310" s="27"/>
      <c r="N310" s="32"/>
      <c r="O310" s="27"/>
      <c r="P310" s="27"/>
      <c r="R310" s="58"/>
      <c r="S310" s="34"/>
      <c r="T310" s="27"/>
      <c r="U310" s="27"/>
      <c r="V310" s="27"/>
      <c r="W310" s="27"/>
      <c r="X310" s="27"/>
      <c r="Y310" s="27"/>
      <c r="AE310" s="59"/>
      <c r="AF310" s="59"/>
      <c r="AG310" s="26"/>
      <c r="AH310" s="26"/>
      <c r="AI310" s="38"/>
      <c r="AJ310" s="38"/>
      <c r="AK310" s="38"/>
      <c r="AL310" s="30"/>
      <c r="AM310" s="26"/>
      <c r="AN310" s="1"/>
    </row>
    <row r="311" spans="1:40" ht="15" x14ac:dyDescent="0.25">
      <c r="A311" s="57"/>
      <c r="B311" s="1"/>
      <c r="C311" s="56" t="s">
        <v>185</v>
      </c>
      <c r="D311" s="29"/>
      <c r="E311" s="29"/>
      <c r="F311" s="27"/>
      <c r="G311" s="27"/>
      <c r="H311" s="27"/>
      <c r="I311" s="27"/>
      <c r="J311" s="27"/>
      <c r="K311" s="32"/>
      <c r="L311" s="27"/>
      <c r="M311" s="27"/>
      <c r="N311" s="32"/>
      <c r="O311" s="27"/>
      <c r="P311" s="32"/>
      <c r="Q311" s="50" t="str">
        <f>C311</f>
        <v>M65</v>
      </c>
      <c r="R311" s="58"/>
      <c r="S311" s="34"/>
      <c r="T311" s="29"/>
      <c r="U311" s="27"/>
      <c r="V311" s="27"/>
      <c r="W311" s="27"/>
      <c r="X311" s="27"/>
      <c r="Y311" s="27"/>
      <c r="AA311" s="35"/>
      <c r="AB311" s="35"/>
      <c r="AC311" s="35"/>
      <c r="AD311" s="35"/>
      <c r="AE311" s="59"/>
      <c r="AF311" s="59"/>
      <c r="AG311" s="26"/>
      <c r="AH311" s="26"/>
      <c r="AI311" s="38">
        <v>646</v>
      </c>
      <c r="AJ311" s="38">
        <v>573</v>
      </c>
      <c r="AK311" s="38">
        <v>570</v>
      </c>
      <c r="AL311" s="30"/>
      <c r="AM311" s="26"/>
      <c r="AN311" s="1"/>
    </row>
    <row r="312" spans="1:40" ht="15" x14ac:dyDescent="0.25">
      <c r="A312" s="57">
        <v>1</v>
      </c>
      <c r="B312" s="1">
        <v>1</v>
      </c>
      <c r="C312" s="57" t="s">
        <v>243</v>
      </c>
      <c r="D312" s="29" t="s">
        <v>43</v>
      </c>
      <c r="E312" s="29">
        <v>207</v>
      </c>
      <c r="F312" s="27">
        <v>228</v>
      </c>
      <c r="G312" s="27">
        <v>211</v>
      </c>
      <c r="H312" s="27">
        <v>200</v>
      </c>
      <c r="I312" s="27"/>
      <c r="J312" s="27"/>
      <c r="K312" s="32">
        <f>IFERROR(LARGE(E312:J312,1),0)+IF($D$5&gt;=2,IFERROR(LARGE(E312:J312,2),0),0)+IF($D$5&gt;=3,IFERROR(LARGE(E312:J312,3),0),0)+IF($D$5&gt;=4,IFERROR(LARGE(E312:J312,4),0),0)+IF($D$5&gt;=5,IFERROR(LARGE(E312:J312,5),0),0)+IF($D$5&gt;=6,IFERROR(LARGE(E312:J312,6),0),0)</f>
        <v>646</v>
      </c>
      <c r="L312" s="32" t="s">
        <v>928</v>
      </c>
      <c r="M312" s="32" t="s">
        <v>602</v>
      </c>
      <c r="N312" s="32">
        <f>K312-(ROW(K312)-ROW(K$6))/10000</f>
        <v>645.96939999999995</v>
      </c>
      <c r="O312" s="32">
        <f>COUNT(E312:J312)</f>
        <v>4</v>
      </c>
      <c r="P312" s="32">
        <f ca="1">IF(AND(O312=1,OFFSET(D312,0,P$3)&gt;0),"Y",0)</f>
        <v>0</v>
      </c>
      <c r="Q312" s="33" t="s">
        <v>185</v>
      </c>
      <c r="R312" s="34">
        <f>1-(Q312=Q311)</f>
        <v>0</v>
      </c>
      <c r="S312" s="34">
        <f>N312+T312/1000+U312/10000+V312/100000+W312/1000000+X312/10000000+Y312/100000000</f>
        <v>646.2207699999999</v>
      </c>
      <c r="T312" s="27">
        <v>228</v>
      </c>
      <c r="U312" s="27">
        <v>211</v>
      </c>
      <c r="V312" s="29">
        <v>207</v>
      </c>
      <c r="W312" s="27">
        <v>200</v>
      </c>
      <c r="X312" s="27"/>
      <c r="Y312" s="27"/>
      <c r="AA312" s="35">
        <v>0</v>
      </c>
      <c r="AB312" s="35">
        <v>0</v>
      </c>
      <c r="AC312" s="35">
        <v>0</v>
      </c>
      <c r="AD312" s="35">
        <v>0</v>
      </c>
      <c r="AE312" s="36">
        <v>4</v>
      </c>
      <c r="AF312" s="37">
        <v>646.2207699999999</v>
      </c>
      <c r="AG312" s="38">
        <v>228</v>
      </c>
      <c r="AH312" s="32">
        <v>667</v>
      </c>
      <c r="AI312" s="38" t="s">
        <v>602</v>
      </c>
      <c r="AJ312" s="38" t="s">
        <v>603</v>
      </c>
      <c r="AK312" s="38"/>
      <c r="AL312" s="30"/>
      <c r="AM312" s="26"/>
      <c r="AN312" s="1"/>
    </row>
    <row r="313" spans="1:40" ht="15" x14ac:dyDescent="0.25">
      <c r="A313" s="57">
        <v>2</v>
      </c>
      <c r="B313" s="1">
        <v>2</v>
      </c>
      <c r="C313" s="57" t="s">
        <v>215</v>
      </c>
      <c r="D313" s="29" t="s">
        <v>29</v>
      </c>
      <c r="E313" s="29">
        <v>177</v>
      </c>
      <c r="F313" s="27">
        <v>182</v>
      </c>
      <c r="G313" s="27">
        <v>158</v>
      </c>
      <c r="H313" s="27">
        <v>214</v>
      </c>
      <c r="I313" s="27"/>
      <c r="J313" s="27"/>
      <c r="K313" s="32">
        <f>IFERROR(LARGE(E313:J313,1),0)+IF($D$5&gt;=2,IFERROR(LARGE(E313:J313,2),0),0)+IF($D$5&gt;=3,IFERROR(LARGE(E313:J313,3),0),0)+IF($D$5&gt;=4,IFERROR(LARGE(E313:J313,4),0),0)+IF($D$5&gt;=5,IFERROR(LARGE(E313:J313,5),0),0)+IF($D$5&gt;=6,IFERROR(LARGE(E313:J313,6),0),0)</f>
        <v>573</v>
      </c>
      <c r="L313" s="32" t="s">
        <v>928</v>
      </c>
      <c r="M313" s="32" t="s">
        <v>603</v>
      </c>
      <c r="N313" s="32">
        <f>K313-(ROW(K313)-ROW(K$6))/10000</f>
        <v>572.96929999999998</v>
      </c>
      <c r="O313" s="32">
        <f>COUNT(E313:J313)</f>
        <v>4</v>
      </c>
      <c r="P313" s="32">
        <f ca="1">IF(AND(O313=1,OFFSET(D313,0,P$3)&gt;0),"Y",0)</f>
        <v>0</v>
      </c>
      <c r="Q313" s="33" t="s">
        <v>185</v>
      </c>
      <c r="R313" s="34">
        <f>1-(Q313=Q312)</f>
        <v>0</v>
      </c>
      <c r="S313" s="34">
        <f>N313+T313/1000+U313/10000+V313/100000+W313/1000000+X313/10000000+Y313/100000000</f>
        <v>573.20342800000003</v>
      </c>
      <c r="T313" s="27">
        <v>214</v>
      </c>
      <c r="U313" s="27">
        <v>182</v>
      </c>
      <c r="V313" s="29">
        <v>177</v>
      </c>
      <c r="W313" s="27">
        <v>158</v>
      </c>
      <c r="X313" s="27"/>
      <c r="Y313" s="27"/>
      <c r="AA313" s="35">
        <v>0</v>
      </c>
      <c r="AB313" s="35">
        <v>0</v>
      </c>
      <c r="AC313" s="35">
        <v>0</v>
      </c>
      <c r="AD313" s="35">
        <v>0</v>
      </c>
      <c r="AE313" s="36">
        <v>4</v>
      </c>
      <c r="AF313" s="37">
        <v>573.20342800000003</v>
      </c>
      <c r="AG313" s="38">
        <v>214</v>
      </c>
      <c r="AH313" s="32">
        <v>610</v>
      </c>
      <c r="AI313" s="38"/>
      <c r="AJ313" s="38" t="s">
        <v>603</v>
      </c>
      <c r="AK313" s="38" t="s">
        <v>604</v>
      </c>
      <c r="AL313" s="30"/>
      <c r="AM313" s="26"/>
      <c r="AN313" s="1"/>
    </row>
    <row r="314" spans="1:40" ht="15" x14ac:dyDescent="0.25">
      <c r="A314" s="57">
        <v>3</v>
      </c>
      <c r="B314" s="1">
        <v>3</v>
      </c>
      <c r="C314" s="57" t="s">
        <v>227</v>
      </c>
      <c r="D314" s="29" t="s">
        <v>40</v>
      </c>
      <c r="E314" s="29">
        <v>185</v>
      </c>
      <c r="F314" s="27">
        <v>179</v>
      </c>
      <c r="G314" s="27">
        <v>169</v>
      </c>
      <c r="H314" s="27">
        <v>206</v>
      </c>
      <c r="I314" s="27"/>
      <c r="J314" s="27"/>
      <c r="K314" s="32">
        <f>IFERROR(LARGE(E314:J314,1),0)+IF($D$5&gt;=2,IFERROR(LARGE(E314:J314,2),0),0)+IF($D$5&gt;=3,IFERROR(LARGE(E314:J314,3),0),0)+IF($D$5&gt;=4,IFERROR(LARGE(E314:J314,4),0),0)+IF($D$5&gt;=5,IFERROR(LARGE(E314:J314,5),0),0)+IF($D$5&gt;=6,IFERROR(LARGE(E314:J314,6),0),0)</f>
        <v>570</v>
      </c>
      <c r="L314" s="32" t="s">
        <v>928</v>
      </c>
      <c r="M314" s="32" t="s">
        <v>604</v>
      </c>
      <c r="N314" s="32">
        <f>K314-(ROW(K314)-ROW(K$6))/10000</f>
        <v>569.9692</v>
      </c>
      <c r="O314" s="32">
        <f>COUNT(E314:J314)</f>
        <v>4</v>
      </c>
      <c r="P314" s="32">
        <f ca="1">IF(AND(O314=1,OFFSET(D314,0,P$3)&gt;0),"Y",0)</f>
        <v>0</v>
      </c>
      <c r="Q314" s="33" t="s">
        <v>185</v>
      </c>
      <c r="R314" s="34">
        <f>1-(Q314=Q313)</f>
        <v>0</v>
      </c>
      <c r="S314" s="34">
        <f>N314+T314/1000+U314/10000+V314/100000+W314/1000000+X314/10000000+Y314/100000000</f>
        <v>570.19565900000009</v>
      </c>
      <c r="T314" s="27">
        <v>206</v>
      </c>
      <c r="U314" s="29">
        <v>185</v>
      </c>
      <c r="V314" s="27">
        <v>179</v>
      </c>
      <c r="W314" s="27">
        <v>169</v>
      </c>
      <c r="X314" s="27"/>
      <c r="Y314" s="27"/>
      <c r="AA314" s="35">
        <v>0</v>
      </c>
      <c r="AB314" s="35">
        <v>0</v>
      </c>
      <c r="AC314" s="35">
        <v>0</v>
      </c>
      <c r="AD314" s="35">
        <v>0</v>
      </c>
      <c r="AE314" s="36">
        <v>4</v>
      </c>
      <c r="AF314" s="37">
        <v>570.19565900000009</v>
      </c>
      <c r="AG314" s="38">
        <v>206</v>
      </c>
      <c r="AH314" s="32">
        <v>597</v>
      </c>
      <c r="AI314" s="38"/>
      <c r="AJ314" s="38" t="s">
        <v>603</v>
      </c>
      <c r="AK314" s="38" t="s">
        <v>604</v>
      </c>
      <c r="AL314" s="30"/>
      <c r="AM314" s="26"/>
      <c r="AN314" s="1"/>
    </row>
    <row r="315" spans="1:40" ht="15" x14ac:dyDescent="0.25">
      <c r="A315" s="57">
        <v>4</v>
      </c>
      <c r="B315" s="1">
        <v>4</v>
      </c>
      <c r="C315" s="57" t="s">
        <v>262</v>
      </c>
      <c r="D315" s="29" t="s">
        <v>68</v>
      </c>
      <c r="E315" s="29">
        <v>158</v>
      </c>
      <c r="F315" s="27"/>
      <c r="G315" s="27">
        <v>149</v>
      </c>
      <c r="H315" s="27">
        <v>188</v>
      </c>
      <c r="I315" s="27"/>
      <c r="J315" s="27"/>
      <c r="K315" s="32">
        <f>IFERROR(LARGE(E315:J315,1),0)+IF($D$5&gt;=2,IFERROR(LARGE(E315:J315,2),0),0)+IF($D$5&gt;=3,IFERROR(LARGE(E315:J315,3),0),0)+IF($D$5&gt;=4,IFERROR(LARGE(E315:J315,4),0),0)+IF($D$5&gt;=5,IFERROR(LARGE(E315:J315,5),0),0)+IF($D$5&gt;=6,IFERROR(LARGE(E315:J315,6),0),0)</f>
        <v>495</v>
      </c>
      <c r="L315" s="32" t="s">
        <v>928</v>
      </c>
      <c r="M315" s="32"/>
      <c r="N315" s="32">
        <f>K315-(ROW(K315)-ROW(K$6))/10000</f>
        <v>494.96910000000003</v>
      </c>
      <c r="O315" s="32">
        <f>COUNT(E315:J315)</f>
        <v>3</v>
      </c>
      <c r="P315" s="32">
        <f ca="1">IF(AND(O315=1,OFFSET(D315,0,P$3)&gt;0),"Y",0)</f>
        <v>0</v>
      </c>
      <c r="Q315" s="33" t="s">
        <v>185</v>
      </c>
      <c r="R315" s="34">
        <f>1-(Q315=Q314)</f>
        <v>0</v>
      </c>
      <c r="S315" s="34">
        <f>N315+T315/1000+U315/10000+V315/100000+W315/1000000+X315/10000000+Y315/100000000</f>
        <v>495.17439000000002</v>
      </c>
      <c r="T315" s="27">
        <v>188</v>
      </c>
      <c r="U315" s="29">
        <v>158</v>
      </c>
      <c r="V315" s="27">
        <v>149</v>
      </c>
      <c r="W315" s="27"/>
      <c r="X315" s="27"/>
      <c r="Y315" s="27"/>
      <c r="AA315" s="35">
        <v>0</v>
      </c>
      <c r="AB315" s="35">
        <v>0</v>
      </c>
      <c r="AC315" s="35">
        <v>0</v>
      </c>
      <c r="AD315" s="35">
        <v>0</v>
      </c>
      <c r="AE315" s="36">
        <v>3</v>
      </c>
      <c r="AF315" s="37">
        <v>495.17439000000002</v>
      </c>
      <c r="AG315" s="38">
        <v>188</v>
      </c>
      <c r="AH315" s="32">
        <v>534</v>
      </c>
      <c r="AI315" s="38"/>
      <c r="AJ315" s="38"/>
      <c r="AK315" s="38"/>
      <c r="AL315" s="30"/>
      <c r="AM315" s="26"/>
      <c r="AN315" s="1"/>
    </row>
    <row r="316" spans="1:40" ht="15" x14ac:dyDescent="0.25">
      <c r="A316" s="57">
        <v>5</v>
      </c>
      <c r="B316" s="1">
        <v>5</v>
      </c>
      <c r="C316" s="57" t="s">
        <v>310</v>
      </c>
      <c r="D316" s="29" t="s">
        <v>150</v>
      </c>
      <c r="E316" s="29">
        <v>155</v>
      </c>
      <c r="F316" s="27">
        <v>158</v>
      </c>
      <c r="G316" s="27">
        <v>145</v>
      </c>
      <c r="H316" s="27">
        <v>169</v>
      </c>
      <c r="I316" s="27"/>
      <c r="J316" s="27"/>
      <c r="K316" s="32">
        <f>IFERROR(LARGE(E316:J316,1),0)+IF($D$5&gt;=2,IFERROR(LARGE(E316:J316,2),0),0)+IF($D$5&gt;=3,IFERROR(LARGE(E316:J316,3),0),0)+IF($D$5&gt;=4,IFERROR(LARGE(E316:J316,4),0),0)+IF($D$5&gt;=5,IFERROR(LARGE(E316:J316,5),0),0)+IF($D$5&gt;=6,IFERROR(LARGE(E316:J316,6),0),0)</f>
        <v>482</v>
      </c>
      <c r="L316" s="32" t="s">
        <v>928</v>
      </c>
      <c r="M316" s="32"/>
      <c r="N316" s="32">
        <f>K316-(ROW(K316)-ROW(K$6))/10000</f>
        <v>481.96899999999999</v>
      </c>
      <c r="O316" s="32">
        <f>COUNT(E316:J316)</f>
        <v>4</v>
      </c>
      <c r="P316" s="32">
        <f ca="1">IF(AND(O316=1,OFFSET(D316,0,P$3)&gt;0),"Y",0)</f>
        <v>0</v>
      </c>
      <c r="Q316" s="33" t="s">
        <v>185</v>
      </c>
      <c r="R316" s="34">
        <f>1-(Q316=Q315)</f>
        <v>0</v>
      </c>
      <c r="S316" s="34">
        <f>N316+T316/1000+U316/10000+V316/100000+W316/1000000+X316/10000000+Y316/100000000</f>
        <v>482.15549499999997</v>
      </c>
      <c r="T316" s="27">
        <v>169</v>
      </c>
      <c r="U316" s="27">
        <v>158</v>
      </c>
      <c r="V316" s="29">
        <v>155</v>
      </c>
      <c r="W316" s="27">
        <v>145</v>
      </c>
      <c r="X316" s="27"/>
      <c r="Y316" s="27"/>
      <c r="AA316" s="35">
        <v>0</v>
      </c>
      <c r="AB316" s="35">
        <v>0</v>
      </c>
      <c r="AC316" s="35">
        <v>0</v>
      </c>
      <c r="AD316" s="35">
        <v>0</v>
      </c>
      <c r="AE316" s="36">
        <v>4</v>
      </c>
      <c r="AF316" s="37">
        <v>482.15549499999997</v>
      </c>
      <c r="AG316" s="38">
        <v>169</v>
      </c>
      <c r="AH316" s="32">
        <v>496</v>
      </c>
      <c r="AI316" s="38"/>
      <c r="AJ316" s="38"/>
      <c r="AK316" s="38"/>
      <c r="AL316" s="30"/>
      <c r="AM316" s="26"/>
      <c r="AN316" s="1"/>
    </row>
    <row r="317" spans="1:40" ht="15" x14ac:dyDescent="0.25">
      <c r="A317" s="57">
        <v>6</v>
      </c>
      <c r="B317" s="1">
        <v>6</v>
      </c>
      <c r="C317" s="57" t="s">
        <v>301</v>
      </c>
      <c r="D317" s="29" t="s">
        <v>43</v>
      </c>
      <c r="E317" s="29">
        <v>152</v>
      </c>
      <c r="F317" s="27">
        <v>153</v>
      </c>
      <c r="G317" s="27">
        <v>136</v>
      </c>
      <c r="H317" s="27">
        <v>172</v>
      </c>
      <c r="I317" s="27"/>
      <c r="J317" s="27"/>
      <c r="K317" s="32">
        <f>IFERROR(LARGE(E317:J317,1),0)+IF($D$5&gt;=2,IFERROR(LARGE(E317:J317,2),0),0)+IF($D$5&gt;=3,IFERROR(LARGE(E317:J317,3),0),0)+IF($D$5&gt;=4,IFERROR(LARGE(E317:J317,4),0),0)+IF($D$5&gt;=5,IFERROR(LARGE(E317:J317,5),0),0)+IF($D$5&gt;=6,IFERROR(LARGE(E317:J317,6),0),0)</f>
        <v>477</v>
      </c>
      <c r="L317" s="32" t="s">
        <v>928</v>
      </c>
      <c r="M317" s="32"/>
      <c r="N317" s="32">
        <f>K317-(ROW(K317)-ROW(K$6))/10000</f>
        <v>476.96890000000002</v>
      </c>
      <c r="O317" s="32">
        <f>COUNT(E317:J317)</f>
        <v>4</v>
      </c>
      <c r="P317" s="32">
        <f ca="1">IF(AND(O317=1,OFFSET(D317,0,P$3)&gt;0),"Y",0)</f>
        <v>0</v>
      </c>
      <c r="Q317" s="33" t="s">
        <v>185</v>
      </c>
      <c r="R317" s="34">
        <f>1-(Q317=Q316)</f>
        <v>0</v>
      </c>
      <c r="S317" s="34">
        <f>N317+T317/1000+U317/10000+V317/100000+W317/1000000+X317/10000000+Y317/100000000</f>
        <v>477.15785600000009</v>
      </c>
      <c r="T317" s="27">
        <v>172</v>
      </c>
      <c r="U317" s="27">
        <v>153</v>
      </c>
      <c r="V317" s="29">
        <v>152</v>
      </c>
      <c r="W317" s="27">
        <v>136</v>
      </c>
      <c r="X317" s="27"/>
      <c r="Y317" s="27"/>
      <c r="AA317" s="35">
        <v>0</v>
      </c>
      <c r="AB317" s="35">
        <v>0</v>
      </c>
      <c r="AC317" s="35">
        <v>0</v>
      </c>
      <c r="AD317" s="35">
        <v>0</v>
      </c>
      <c r="AE317" s="36">
        <v>4</v>
      </c>
      <c r="AF317" s="37">
        <v>477.15785600000009</v>
      </c>
      <c r="AG317" s="38">
        <v>172</v>
      </c>
      <c r="AH317" s="32">
        <v>497</v>
      </c>
      <c r="AI317" s="38"/>
      <c r="AJ317" s="38"/>
      <c r="AK317" s="38"/>
      <c r="AL317" s="30"/>
      <c r="AM317" s="26"/>
      <c r="AN317" s="1"/>
    </row>
    <row r="318" spans="1:40" ht="15" x14ac:dyDescent="0.25">
      <c r="A318" s="57">
        <v>7</v>
      </c>
      <c r="B318" s="1">
        <v>7</v>
      </c>
      <c r="C318" s="57" t="s">
        <v>321</v>
      </c>
      <c r="D318" s="29" t="s">
        <v>81</v>
      </c>
      <c r="E318" s="29">
        <v>137</v>
      </c>
      <c r="F318" s="27"/>
      <c r="G318" s="27">
        <v>130</v>
      </c>
      <c r="H318" s="27">
        <v>162</v>
      </c>
      <c r="I318" s="27"/>
      <c r="J318" s="27"/>
      <c r="K318" s="32">
        <f>IFERROR(LARGE(E318:J318,1),0)+IF($D$5&gt;=2,IFERROR(LARGE(E318:J318,2),0),0)+IF($D$5&gt;=3,IFERROR(LARGE(E318:J318,3),0),0)+IF($D$5&gt;=4,IFERROR(LARGE(E318:J318,4),0),0)+IF($D$5&gt;=5,IFERROR(LARGE(E318:J318,5),0),0)+IF($D$5&gt;=6,IFERROR(LARGE(E318:J318,6),0),0)</f>
        <v>429</v>
      </c>
      <c r="L318" s="32" t="s">
        <v>928</v>
      </c>
      <c r="M318" s="32"/>
      <c r="N318" s="32">
        <f>K318-(ROW(K318)-ROW(K$6))/10000</f>
        <v>428.96879999999999</v>
      </c>
      <c r="O318" s="32">
        <f>COUNT(E318:J318)</f>
        <v>3</v>
      </c>
      <c r="P318" s="32">
        <f ca="1">IF(AND(O318=1,OFFSET(D318,0,P$3)&gt;0),"Y",0)</f>
        <v>0</v>
      </c>
      <c r="Q318" s="33" t="s">
        <v>185</v>
      </c>
      <c r="R318" s="34">
        <f>1-(Q318=Q317)</f>
        <v>0</v>
      </c>
      <c r="S318" s="34">
        <f>N318+T318/1000+U318/10000+V318/100000+W318/1000000+X318/10000000+Y318/100000000</f>
        <v>429.14579999999995</v>
      </c>
      <c r="T318" s="27">
        <v>162</v>
      </c>
      <c r="U318" s="29">
        <v>137</v>
      </c>
      <c r="V318" s="27">
        <v>130</v>
      </c>
      <c r="W318" s="27"/>
      <c r="X318" s="27"/>
      <c r="Y318" s="27"/>
      <c r="AA318" s="35">
        <v>0</v>
      </c>
      <c r="AB318" s="35">
        <v>0</v>
      </c>
      <c r="AC318" s="35">
        <v>0</v>
      </c>
      <c r="AD318" s="35">
        <v>0</v>
      </c>
      <c r="AE318" s="36">
        <v>3</v>
      </c>
      <c r="AF318" s="37">
        <v>429.14579999999995</v>
      </c>
      <c r="AG318" s="38">
        <v>162</v>
      </c>
      <c r="AH318" s="32">
        <v>461</v>
      </c>
      <c r="AI318" s="38"/>
      <c r="AJ318" s="38"/>
      <c r="AK318" s="38"/>
      <c r="AL318" s="30"/>
      <c r="AM318" s="26"/>
      <c r="AN318" s="1"/>
    </row>
    <row r="319" spans="1:40" ht="15" x14ac:dyDescent="0.25">
      <c r="A319" s="57">
        <v>8</v>
      </c>
      <c r="B319" s="1">
        <v>8</v>
      </c>
      <c r="C319" s="57" t="s">
        <v>184</v>
      </c>
      <c r="D319" s="29" t="s">
        <v>52</v>
      </c>
      <c r="E319" s="29"/>
      <c r="F319" s="27"/>
      <c r="G319" s="27">
        <v>186</v>
      </c>
      <c r="H319" s="27">
        <v>230</v>
      </c>
      <c r="I319" s="27"/>
      <c r="J319" s="27"/>
      <c r="K319" s="32">
        <f>IFERROR(LARGE(E319:J319,1),0)+IF($D$5&gt;=2,IFERROR(LARGE(E319:J319,2),0),0)+IF($D$5&gt;=3,IFERROR(LARGE(E319:J319,3),0),0)+IF($D$5&gt;=4,IFERROR(LARGE(E319:J319,4),0),0)+IF($D$5&gt;=5,IFERROR(LARGE(E319:J319,5),0),0)+IF($D$5&gt;=6,IFERROR(LARGE(E319:J319,6),0),0)</f>
        <v>416</v>
      </c>
      <c r="L319" s="32" t="s">
        <v>928</v>
      </c>
      <c r="M319" s="32"/>
      <c r="N319" s="32">
        <f>K319-(ROW(K319)-ROW(K$6))/10000</f>
        <v>415.96870000000001</v>
      </c>
      <c r="O319" s="32">
        <f>COUNT(E319:J319)</f>
        <v>2</v>
      </c>
      <c r="P319" s="32">
        <f ca="1">IF(AND(O319=1,OFFSET(D319,0,P$3)&gt;0),"Y",0)</f>
        <v>0</v>
      </c>
      <c r="Q319" s="33" t="s">
        <v>185</v>
      </c>
      <c r="R319" s="34">
        <f>1-(Q319=Q318)</f>
        <v>0</v>
      </c>
      <c r="S319" s="34">
        <f>N319+T319/1000+U319/10000+V319/100000+W319/1000000+X319/10000000+Y319/100000000</f>
        <v>416.21730000000002</v>
      </c>
      <c r="T319" s="27">
        <v>230</v>
      </c>
      <c r="U319" s="27">
        <v>186</v>
      </c>
      <c r="V319" s="29"/>
      <c r="W319" s="27"/>
      <c r="X319" s="27"/>
      <c r="Y319" s="27"/>
      <c r="AA319" s="35">
        <v>0</v>
      </c>
      <c r="AB319" s="35">
        <v>0</v>
      </c>
      <c r="AC319" s="35">
        <v>0</v>
      </c>
      <c r="AD319" s="35">
        <v>0</v>
      </c>
      <c r="AE319" s="36">
        <v>2</v>
      </c>
      <c r="AF319" s="37">
        <v>416.21730000000002</v>
      </c>
      <c r="AG319" s="38">
        <v>230</v>
      </c>
      <c r="AH319" s="32">
        <v>646</v>
      </c>
      <c r="AI319" s="38" t="s">
        <v>602</v>
      </c>
      <c r="AJ319" s="38" t="s">
        <v>603</v>
      </c>
      <c r="AK319" s="38" t="s">
        <v>604</v>
      </c>
      <c r="AL319" s="30"/>
      <c r="AM319" s="26"/>
      <c r="AN319" s="1"/>
    </row>
    <row r="320" spans="1:40" ht="15" x14ac:dyDescent="0.25">
      <c r="A320" s="57">
        <v>9</v>
      </c>
      <c r="B320" s="1">
        <v>9</v>
      </c>
      <c r="C320" s="57" t="s">
        <v>333</v>
      </c>
      <c r="D320" s="29" t="s">
        <v>150</v>
      </c>
      <c r="E320" s="29">
        <v>128</v>
      </c>
      <c r="F320" s="27"/>
      <c r="G320" s="27">
        <v>118</v>
      </c>
      <c r="H320" s="27">
        <v>160</v>
      </c>
      <c r="I320" s="27"/>
      <c r="J320" s="27"/>
      <c r="K320" s="32">
        <f>IFERROR(LARGE(E320:J320,1),0)+IF($D$5&gt;=2,IFERROR(LARGE(E320:J320,2),0),0)+IF($D$5&gt;=3,IFERROR(LARGE(E320:J320,3),0),0)+IF($D$5&gt;=4,IFERROR(LARGE(E320:J320,4),0),0)+IF($D$5&gt;=5,IFERROR(LARGE(E320:J320,5),0),0)+IF($D$5&gt;=6,IFERROR(LARGE(E320:J320,6),0),0)</f>
        <v>406</v>
      </c>
      <c r="L320" s="32" t="s">
        <v>928</v>
      </c>
      <c r="M320" s="32"/>
      <c r="N320" s="32">
        <f>K320-(ROW(K320)-ROW(K$6))/10000</f>
        <v>405.96859999999998</v>
      </c>
      <c r="O320" s="32">
        <f>COUNT(E320:J320)</f>
        <v>3</v>
      </c>
      <c r="P320" s="32">
        <f ca="1">IF(AND(O320=1,OFFSET(D320,0,P$3)&gt;0),"Y",0)</f>
        <v>0</v>
      </c>
      <c r="Q320" s="33" t="s">
        <v>185</v>
      </c>
      <c r="R320" s="34">
        <f>1-(Q320=Q319)</f>
        <v>0</v>
      </c>
      <c r="S320" s="34">
        <f>N320+T320/1000+U320/10000+V320/100000+W320/1000000+X320/10000000+Y320/100000000</f>
        <v>406.14258000000001</v>
      </c>
      <c r="T320" s="27">
        <v>160</v>
      </c>
      <c r="U320" s="29">
        <v>128</v>
      </c>
      <c r="V320" s="27">
        <v>118</v>
      </c>
      <c r="W320" s="27"/>
      <c r="X320" s="27"/>
      <c r="Y320" s="27"/>
      <c r="AA320" s="35">
        <v>0</v>
      </c>
      <c r="AB320" s="35">
        <v>0</v>
      </c>
      <c r="AC320" s="35">
        <v>0</v>
      </c>
      <c r="AD320" s="35">
        <v>0</v>
      </c>
      <c r="AE320" s="36">
        <v>3</v>
      </c>
      <c r="AF320" s="37">
        <v>406.14258000000001</v>
      </c>
      <c r="AG320" s="38">
        <v>160</v>
      </c>
      <c r="AH320" s="32">
        <v>448</v>
      </c>
      <c r="AI320" s="38"/>
      <c r="AJ320" s="38"/>
      <c r="AK320" s="38"/>
      <c r="AL320" s="30"/>
      <c r="AM320" s="26"/>
      <c r="AN320" s="1"/>
    </row>
    <row r="321" spans="1:40" ht="15" x14ac:dyDescent="0.25">
      <c r="A321" s="57">
        <v>10</v>
      </c>
      <c r="B321" s="1">
        <v>10</v>
      </c>
      <c r="C321" s="57" t="s">
        <v>352</v>
      </c>
      <c r="D321" s="29" t="s">
        <v>43</v>
      </c>
      <c r="E321" s="29"/>
      <c r="F321" s="27">
        <v>133</v>
      </c>
      <c r="G321" s="27">
        <v>115</v>
      </c>
      <c r="H321" s="27">
        <v>156</v>
      </c>
      <c r="I321" s="27"/>
      <c r="J321" s="27"/>
      <c r="K321" s="32">
        <f>IFERROR(LARGE(E321:J321,1),0)+IF($D$5&gt;=2,IFERROR(LARGE(E321:J321,2),0),0)+IF($D$5&gt;=3,IFERROR(LARGE(E321:J321,3),0),0)+IF($D$5&gt;=4,IFERROR(LARGE(E321:J321,4),0),0)+IF($D$5&gt;=5,IFERROR(LARGE(E321:J321,5),0),0)+IF($D$5&gt;=6,IFERROR(LARGE(E321:J321,6),0),0)</f>
        <v>404</v>
      </c>
      <c r="L321" s="32" t="s">
        <v>928</v>
      </c>
      <c r="M321" s="32"/>
      <c r="N321" s="32">
        <f>K321-(ROW(K321)-ROW(K$6))/10000</f>
        <v>403.96850000000001</v>
      </c>
      <c r="O321" s="32">
        <f>COUNT(E321:J321)</f>
        <v>3</v>
      </c>
      <c r="P321" s="32">
        <f ca="1">IF(AND(O321=1,OFFSET(D321,0,P$3)&gt;0),"Y",0)</f>
        <v>0</v>
      </c>
      <c r="Q321" s="33" t="s">
        <v>185</v>
      </c>
      <c r="R321" s="34">
        <f>1-(Q321=Q320)</f>
        <v>0</v>
      </c>
      <c r="S321" s="34">
        <f>N321+T321/1000+U321/10000+V321/100000+W321/1000000+X321/10000000+Y321/100000000</f>
        <v>404.13895000000002</v>
      </c>
      <c r="T321" s="27">
        <v>156</v>
      </c>
      <c r="U321" s="27">
        <v>133</v>
      </c>
      <c r="V321" s="27">
        <v>115</v>
      </c>
      <c r="W321" s="29"/>
      <c r="X321" s="27"/>
      <c r="Y321" s="27"/>
      <c r="AA321" s="35">
        <v>0</v>
      </c>
      <c r="AB321" s="35">
        <v>0</v>
      </c>
      <c r="AC321" s="35">
        <v>0</v>
      </c>
      <c r="AD321" s="35">
        <v>0</v>
      </c>
      <c r="AE321" s="36">
        <v>3</v>
      </c>
      <c r="AF321" s="37">
        <v>404.13895000000002</v>
      </c>
      <c r="AG321" s="38">
        <v>156</v>
      </c>
      <c r="AH321" s="32">
        <v>445</v>
      </c>
      <c r="AI321" s="38"/>
      <c r="AJ321" s="38"/>
      <c r="AK321" s="38"/>
      <c r="AL321" s="30"/>
      <c r="AM321" s="26"/>
      <c r="AN321" s="1"/>
    </row>
    <row r="322" spans="1:40" ht="15" x14ac:dyDescent="0.25">
      <c r="A322" s="57">
        <v>11</v>
      </c>
      <c r="B322" s="1">
        <v>11</v>
      </c>
      <c r="C322" s="57" t="s">
        <v>605</v>
      </c>
      <c r="D322" s="29" t="s">
        <v>174</v>
      </c>
      <c r="E322" s="29">
        <v>139</v>
      </c>
      <c r="F322" s="27">
        <v>139</v>
      </c>
      <c r="G322" s="27">
        <v>119</v>
      </c>
      <c r="H322" s="27"/>
      <c r="I322" s="27"/>
      <c r="J322" s="27"/>
      <c r="K322" s="32">
        <f>IFERROR(LARGE(E322:J322,1),0)+IF($D$5&gt;=2,IFERROR(LARGE(E322:J322,2),0),0)+IF($D$5&gt;=3,IFERROR(LARGE(E322:J322,3),0),0)+IF($D$5&gt;=4,IFERROR(LARGE(E322:J322,4),0),0)+IF($D$5&gt;=5,IFERROR(LARGE(E322:J322,5),0),0)+IF($D$5&gt;=6,IFERROR(LARGE(E322:J322,6),0),0)</f>
        <v>397</v>
      </c>
      <c r="L322" s="32" t="s">
        <v>928</v>
      </c>
      <c r="M322" s="32"/>
      <c r="N322" s="32">
        <f>K322-(ROW(K322)-ROW(K$6))/10000</f>
        <v>396.96839999999997</v>
      </c>
      <c r="O322" s="32">
        <f>COUNT(E322:J322)</f>
        <v>3</v>
      </c>
      <c r="P322" s="32">
        <f ca="1">IF(AND(O322=1,OFFSET(D322,0,P$3)&gt;0),"Y",0)</f>
        <v>0</v>
      </c>
      <c r="Q322" s="33" t="s">
        <v>185</v>
      </c>
      <c r="R322" s="34">
        <f>1-(Q322=Q321)</f>
        <v>0</v>
      </c>
      <c r="S322" s="34">
        <f>N322+T322/1000+U322/10000+V322/100000+W322/1000000+X322/10000000+Y322/100000000</f>
        <v>397.12248999999997</v>
      </c>
      <c r="T322" s="29">
        <v>139</v>
      </c>
      <c r="U322" s="27">
        <v>139</v>
      </c>
      <c r="V322" s="27">
        <v>119</v>
      </c>
      <c r="W322" s="27"/>
      <c r="X322" s="27"/>
      <c r="Y322" s="27"/>
      <c r="AA322" s="35">
        <v>0</v>
      </c>
      <c r="AB322" s="35">
        <v>0</v>
      </c>
      <c r="AC322" s="35">
        <v>0</v>
      </c>
      <c r="AD322" s="35">
        <v>0</v>
      </c>
      <c r="AE322" s="36">
        <v>3</v>
      </c>
      <c r="AF322" s="37">
        <v>397.12248999999997</v>
      </c>
      <c r="AG322" s="38">
        <v>139</v>
      </c>
      <c r="AH322" s="32">
        <v>417</v>
      </c>
      <c r="AI322" s="38"/>
      <c r="AJ322" s="38"/>
      <c r="AK322" s="38"/>
      <c r="AL322" s="30"/>
      <c r="AM322" s="26"/>
      <c r="AN322" s="1"/>
    </row>
    <row r="323" spans="1:40" ht="15" x14ac:dyDescent="0.25">
      <c r="A323" s="57">
        <v>12</v>
      </c>
      <c r="B323" s="1">
        <v>12</v>
      </c>
      <c r="C323" s="57" t="s">
        <v>366</v>
      </c>
      <c r="D323" s="29" t="s">
        <v>24</v>
      </c>
      <c r="E323" s="29"/>
      <c r="F323" s="27">
        <v>134</v>
      </c>
      <c r="G323" s="27">
        <v>112</v>
      </c>
      <c r="H323" s="27">
        <v>147</v>
      </c>
      <c r="I323" s="27"/>
      <c r="J323" s="27"/>
      <c r="K323" s="32">
        <f>IFERROR(LARGE(E323:J323,1),0)+IF($D$5&gt;=2,IFERROR(LARGE(E323:J323,2),0),0)+IF($D$5&gt;=3,IFERROR(LARGE(E323:J323,3),0),0)+IF($D$5&gt;=4,IFERROR(LARGE(E323:J323,4),0),0)+IF($D$5&gt;=5,IFERROR(LARGE(E323:J323,5),0),0)+IF($D$5&gt;=6,IFERROR(LARGE(E323:J323,6),0),0)</f>
        <v>393</v>
      </c>
      <c r="L323" s="32" t="s">
        <v>928</v>
      </c>
      <c r="M323" s="32"/>
      <c r="N323" s="32">
        <f>K323-(ROW(K323)-ROW(K$6))/10000</f>
        <v>392.9683</v>
      </c>
      <c r="O323" s="32">
        <f>COUNT(E323:J323)</f>
        <v>3</v>
      </c>
      <c r="P323" s="32">
        <f ca="1">IF(AND(O323=1,OFFSET(D323,0,P$3)&gt;0),"Y",0)</f>
        <v>0</v>
      </c>
      <c r="Q323" s="33" t="s">
        <v>185</v>
      </c>
      <c r="R323" s="34">
        <f>1-(Q323=Q322)</f>
        <v>0</v>
      </c>
      <c r="S323" s="34">
        <f>N323+T323/1000+U323/10000+V323/100000+W323/1000000+X323/10000000+Y323/100000000</f>
        <v>393.12982</v>
      </c>
      <c r="T323" s="27">
        <v>147</v>
      </c>
      <c r="U323" s="27">
        <v>134</v>
      </c>
      <c r="V323" s="27">
        <v>112</v>
      </c>
      <c r="W323" s="29"/>
      <c r="X323" s="27"/>
      <c r="Y323" s="27"/>
      <c r="AA323" s="35">
        <v>0</v>
      </c>
      <c r="AB323" s="35">
        <v>0</v>
      </c>
      <c r="AC323" s="35">
        <v>0</v>
      </c>
      <c r="AD323" s="35">
        <v>0</v>
      </c>
      <c r="AE323" s="36">
        <v>3</v>
      </c>
      <c r="AF323" s="37">
        <v>393.12982</v>
      </c>
      <c r="AG323" s="38">
        <v>147</v>
      </c>
      <c r="AH323" s="32">
        <v>428</v>
      </c>
      <c r="AI323" s="38"/>
      <c r="AJ323" s="38"/>
      <c r="AK323" s="38"/>
      <c r="AL323" s="30"/>
      <c r="AM323" s="26"/>
      <c r="AN323" s="1"/>
    </row>
    <row r="324" spans="1:40" ht="15" x14ac:dyDescent="0.25">
      <c r="A324" s="57">
        <v>13</v>
      </c>
      <c r="B324" s="1">
        <v>13</v>
      </c>
      <c r="C324" s="57" t="s">
        <v>375</v>
      </c>
      <c r="D324" s="29" t="s">
        <v>43</v>
      </c>
      <c r="E324" s="29">
        <v>122</v>
      </c>
      <c r="F324" s="27">
        <v>126</v>
      </c>
      <c r="G324" s="27">
        <v>101</v>
      </c>
      <c r="H324" s="27">
        <v>145</v>
      </c>
      <c r="I324" s="27"/>
      <c r="J324" s="27"/>
      <c r="K324" s="32">
        <f>IFERROR(LARGE(E324:J324,1),0)+IF($D$5&gt;=2,IFERROR(LARGE(E324:J324,2),0),0)+IF($D$5&gt;=3,IFERROR(LARGE(E324:J324,3),0),0)+IF($D$5&gt;=4,IFERROR(LARGE(E324:J324,4),0),0)+IF($D$5&gt;=5,IFERROR(LARGE(E324:J324,5),0),0)+IF($D$5&gt;=6,IFERROR(LARGE(E324:J324,6),0),0)</f>
        <v>393</v>
      </c>
      <c r="L324" s="32" t="s">
        <v>928</v>
      </c>
      <c r="M324" s="32"/>
      <c r="N324" s="32">
        <f>K324-(ROW(K324)-ROW(K$6))/10000</f>
        <v>392.96820000000002</v>
      </c>
      <c r="O324" s="32">
        <f>COUNT(E324:J324)</f>
        <v>4</v>
      </c>
      <c r="P324" s="32">
        <f ca="1">IF(AND(O324=1,OFFSET(D324,0,P$3)&gt;0),"Y",0)</f>
        <v>0</v>
      </c>
      <c r="Q324" s="33" t="s">
        <v>185</v>
      </c>
      <c r="R324" s="34">
        <f>1-(Q324=Q323)</f>
        <v>0</v>
      </c>
      <c r="S324" s="34">
        <f>N324+T324/1000+U324/10000+V324/100000+W324/1000000+X324/10000000+Y324/100000000</f>
        <v>393.12712099999999</v>
      </c>
      <c r="T324" s="27">
        <v>145</v>
      </c>
      <c r="U324" s="27">
        <v>126</v>
      </c>
      <c r="V324" s="29">
        <v>122</v>
      </c>
      <c r="W324" s="27">
        <v>101</v>
      </c>
      <c r="X324" s="27"/>
      <c r="Y324" s="27"/>
      <c r="AA324" s="35">
        <v>0</v>
      </c>
      <c r="AB324" s="35">
        <v>0</v>
      </c>
      <c r="AC324" s="35">
        <v>0</v>
      </c>
      <c r="AD324" s="35">
        <v>0</v>
      </c>
      <c r="AE324" s="36">
        <v>4</v>
      </c>
      <c r="AF324" s="37">
        <v>393.12712099999999</v>
      </c>
      <c r="AG324" s="38">
        <v>145</v>
      </c>
      <c r="AH324" s="32">
        <v>416</v>
      </c>
      <c r="AI324" s="38"/>
      <c r="AJ324" s="38"/>
      <c r="AK324" s="38"/>
      <c r="AL324" s="30"/>
      <c r="AM324" s="26"/>
      <c r="AN324" s="1"/>
    </row>
    <row r="325" spans="1:40" ht="15" x14ac:dyDescent="0.25">
      <c r="A325" s="57">
        <v>14</v>
      </c>
      <c r="B325" s="1">
        <v>14</v>
      </c>
      <c r="C325" s="57" t="s">
        <v>363</v>
      </c>
      <c r="D325" s="29" t="s">
        <v>104</v>
      </c>
      <c r="E325" s="29">
        <v>133</v>
      </c>
      <c r="F325" s="27"/>
      <c r="G325" s="27">
        <v>110</v>
      </c>
      <c r="H325" s="27">
        <v>148</v>
      </c>
      <c r="I325" s="27"/>
      <c r="J325" s="27"/>
      <c r="K325" s="32">
        <f>IFERROR(LARGE(E325:J325,1),0)+IF($D$5&gt;=2,IFERROR(LARGE(E325:J325,2),0),0)+IF($D$5&gt;=3,IFERROR(LARGE(E325:J325,3),0),0)+IF($D$5&gt;=4,IFERROR(LARGE(E325:J325,4),0),0)+IF($D$5&gt;=5,IFERROR(LARGE(E325:J325,5),0),0)+IF($D$5&gt;=6,IFERROR(LARGE(E325:J325,6),0),0)</f>
        <v>391</v>
      </c>
      <c r="L325" s="32" t="s">
        <v>928</v>
      </c>
      <c r="M325" s="32"/>
      <c r="N325" s="32">
        <f>K325-(ROW(K325)-ROW(K$6))/10000</f>
        <v>390.96809999999999</v>
      </c>
      <c r="O325" s="32">
        <f>COUNT(E325:J325)</f>
        <v>3</v>
      </c>
      <c r="P325" s="32">
        <f ca="1">IF(AND(O325=1,OFFSET(D325,0,P$3)&gt;0),"Y",0)</f>
        <v>0</v>
      </c>
      <c r="Q325" s="33" t="s">
        <v>185</v>
      </c>
      <c r="R325" s="34">
        <f>1-(Q325=Q324)</f>
        <v>0</v>
      </c>
      <c r="S325" s="34">
        <f>N325+T325/1000+U325/10000+V325/100000+W325/1000000+X325/10000000+Y325/100000000</f>
        <v>391.13050000000004</v>
      </c>
      <c r="T325" s="27">
        <v>148</v>
      </c>
      <c r="U325" s="29">
        <v>133</v>
      </c>
      <c r="V325" s="27">
        <v>110</v>
      </c>
      <c r="W325" s="27"/>
      <c r="X325" s="27"/>
      <c r="Y325" s="27"/>
      <c r="AA325" s="35">
        <v>0</v>
      </c>
      <c r="AB325" s="35">
        <v>0</v>
      </c>
      <c r="AC325" s="35">
        <v>0</v>
      </c>
      <c r="AD325" s="35">
        <v>0</v>
      </c>
      <c r="AE325" s="36">
        <v>3</v>
      </c>
      <c r="AF325" s="37">
        <v>391.13050000000004</v>
      </c>
      <c r="AG325" s="38">
        <v>148</v>
      </c>
      <c r="AH325" s="32">
        <v>429</v>
      </c>
      <c r="AI325" s="38"/>
      <c r="AJ325" s="38"/>
      <c r="AK325" s="38"/>
      <c r="AL325" s="30"/>
      <c r="AM325" s="26"/>
      <c r="AN325" s="1"/>
    </row>
    <row r="326" spans="1:40" ht="15" x14ac:dyDescent="0.25">
      <c r="A326" s="57">
        <v>15</v>
      </c>
      <c r="B326" s="1">
        <v>15</v>
      </c>
      <c r="C326" s="57" t="s">
        <v>606</v>
      </c>
      <c r="D326" s="29" t="s">
        <v>68</v>
      </c>
      <c r="E326" s="29"/>
      <c r="F326" s="27">
        <v>190</v>
      </c>
      <c r="G326" s="27">
        <v>175</v>
      </c>
      <c r="H326" s="27"/>
      <c r="I326" s="27"/>
      <c r="J326" s="27"/>
      <c r="K326" s="32">
        <f>IFERROR(LARGE(E326:J326,1),0)+IF($D$5&gt;=2,IFERROR(LARGE(E326:J326,2),0),0)+IF($D$5&gt;=3,IFERROR(LARGE(E326:J326,3),0),0)+IF($D$5&gt;=4,IFERROR(LARGE(E326:J326,4),0),0)+IF($D$5&gt;=5,IFERROR(LARGE(E326:J326,5),0),0)+IF($D$5&gt;=6,IFERROR(LARGE(E326:J326,6),0),0)</f>
        <v>365</v>
      </c>
      <c r="L326" s="32" t="s">
        <v>928</v>
      </c>
      <c r="M326" s="32"/>
      <c r="N326" s="32">
        <f>K326-(ROW(K326)-ROW(K$6))/10000</f>
        <v>364.96800000000002</v>
      </c>
      <c r="O326" s="32">
        <f>COUNT(E326:J326)</f>
        <v>2</v>
      </c>
      <c r="P326" s="32">
        <f ca="1">IF(AND(O326=1,OFFSET(D326,0,P$3)&gt;0),"Y",0)</f>
        <v>0</v>
      </c>
      <c r="Q326" s="33" t="s">
        <v>185</v>
      </c>
      <c r="R326" s="34">
        <f>1-(Q326=Q325)</f>
        <v>0</v>
      </c>
      <c r="S326" s="34">
        <f>N326+T326/1000+U326/10000+V326/100000+W326/1000000+X326/10000000+Y326/100000000</f>
        <v>365.1755</v>
      </c>
      <c r="T326" s="27">
        <v>190</v>
      </c>
      <c r="U326" s="27">
        <v>175</v>
      </c>
      <c r="V326" s="29"/>
      <c r="W326" s="27"/>
      <c r="X326" s="27"/>
      <c r="Y326" s="27"/>
      <c r="AA326" s="35">
        <v>0</v>
      </c>
      <c r="AB326" s="35">
        <v>0</v>
      </c>
      <c r="AC326" s="35">
        <v>0</v>
      </c>
      <c r="AD326" s="35">
        <v>0</v>
      </c>
      <c r="AE326" s="36">
        <v>2</v>
      </c>
      <c r="AF326" s="37">
        <v>365.1755</v>
      </c>
      <c r="AG326" s="38">
        <v>190</v>
      </c>
      <c r="AH326" s="32">
        <v>555</v>
      </c>
      <c r="AI326" s="38"/>
      <c r="AJ326" s="38"/>
      <c r="AK326" s="38"/>
      <c r="AL326" s="30"/>
      <c r="AM326" s="26"/>
      <c r="AN326" s="1"/>
    </row>
    <row r="327" spans="1:40" ht="15" x14ac:dyDescent="0.25">
      <c r="A327" s="57">
        <v>16</v>
      </c>
      <c r="B327" s="1">
        <v>16</v>
      </c>
      <c r="C327" s="57" t="s">
        <v>607</v>
      </c>
      <c r="D327" s="29" t="s">
        <v>29</v>
      </c>
      <c r="E327" s="29">
        <v>170</v>
      </c>
      <c r="F327" s="27">
        <v>174</v>
      </c>
      <c r="G327" s="27"/>
      <c r="H327" s="27"/>
      <c r="I327" s="27"/>
      <c r="J327" s="27"/>
      <c r="K327" s="32">
        <f>IFERROR(LARGE(E327:J327,1),0)+IF($D$5&gt;=2,IFERROR(LARGE(E327:J327,2),0),0)+IF($D$5&gt;=3,IFERROR(LARGE(E327:J327,3),0),0)+IF($D$5&gt;=4,IFERROR(LARGE(E327:J327,4),0),0)+IF($D$5&gt;=5,IFERROR(LARGE(E327:J327,5),0),0)+IF($D$5&gt;=6,IFERROR(LARGE(E327:J327,6),0),0)</f>
        <v>344</v>
      </c>
      <c r="L327" s="32" t="s">
        <v>928</v>
      </c>
      <c r="M327" s="32"/>
      <c r="N327" s="32">
        <f>K327-(ROW(K327)-ROW(K$6))/10000</f>
        <v>343.96789999999999</v>
      </c>
      <c r="O327" s="32">
        <f>COUNT(E327:J327)</f>
        <v>2</v>
      </c>
      <c r="P327" s="32">
        <f ca="1">IF(AND(O327=1,OFFSET(D327,0,P$3)&gt;0),"Y",0)</f>
        <v>0</v>
      </c>
      <c r="Q327" s="33" t="s">
        <v>185</v>
      </c>
      <c r="R327" s="34">
        <f>1-(Q327=Q326)</f>
        <v>0</v>
      </c>
      <c r="S327" s="34">
        <f>N327+T327/1000+U327/10000+V327/100000+W327/1000000+X327/10000000+Y327/100000000</f>
        <v>344.15889999999996</v>
      </c>
      <c r="T327" s="27">
        <v>174</v>
      </c>
      <c r="U327" s="29">
        <v>170</v>
      </c>
      <c r="V327" s="27"/>
      <c r="W327" s="27"/>
      <c r="X327" s="27"/>
      <c r="Y327" s="27"/>
      <c r="AA327" s="35">
        <v>0</v>
      </c>
      <c r="AB327" s="35">
        <v>0</v>
      </c>
      <c r="AC327" s="35">
        <v>0</v>
      </c>
      <c r="AD327" s="35">
        <v>0</v>
      </c>
      <c r="AE327" s="36">
        <v>2</v>
      </c>
      <c r="AF327" s="37">
        <v>344.15889999999996</v>
      </c>
      <c r="AG327" s="38">
        <v>174</v>
      </c>
      <c r="AH327" s="32">
        <v>518</v>
      </c>
      <c r="AI327" s="38"/>
      <c r="AJ327" s="38"/>
      <c r="AK327" s="38"/>
      <c r="AL327" s="30"/>
      <c r="AM327" s="26"/>
      <c r="AN327" s="1"/>
    </row>
    <row r="328" spans="1:40" ht="15" x14ac:dyDescent="0.25">
      <c r="A328" s="57">
        <v>17</v>
      </c>
      <c r="B328" s="1">
        <v>17</v>
      </c>
      <c r="C328" s="57" t="s">
        <v>608</v>
      </c>
      <c r="D328" s="29" t="s">
        <v>96</v>
      </c>
      <c r="E328" s="29"/>
      <c r="F328" s="27">
        <v>162</v>
      </c>
      <c r="G328" s="27">
        <v>150</v>
      </c>
      <c r="H328" s="27"/>
      <c r="I328" s="27"/>
      <c r="J328" s="27"/>
      <c r="K328" s="32">
        <f>IFERROR(LARGE(E328:J328,1),0)+IF($D$5&gt;=2,IFERROR(LARGE(E328:J328,2),0),0)+IF($D$5&gt;=3,IFERROR(LARGE(E328:J328,3),0),0)+IF($D$5&gt;=4,IFERROR(LARGE(E328:J328,4),0),0)+IF($D$5&gt;=5,IFERROR(LARGE(E328:J328,5),0),0)+IF($D$5&gt;=6,IFERROR(LARGE(E328:J328,6),0),0)</f>
        <v>312</v>
      </c>
      <c r="L328" s="32" t="s">
        <v>928</v>
      </c>
      <c r="M328" s="32"/>
      <c r="N328" s="32">
        <f>K328-(ROW(K328)-ROW(K$6))/10000</f>
        <v>311.96780000000001</v>
      </c>
      <c r="O328" s="32">
        <f>COUNT(E328:J328)</f>
        <v>2</v>
      </c>
      <c r="P328" s="32">
        <f ca="1">IF(AND(O328=1,OFFSET(D328,0,P$3)&gt;0),"Y",0)</f>
        <v>0</v>
      </c>
      <c r="Q328" s="33" t="s">
        <v>185</v>
      </c>
      <c r="R328" s="34">
        <f>1-(Q328=Q327)</f>
        <v>0</v>
      </c>
      <c r="S328" s="34">
        <f>N328+T328/1000+U328/10000+V328/100000+W328/1000000+X328/10000000+Y328/100000000</f>
        <v>312.14479999999998</v>
      </c>
      <c r="T328" s="27">
        <v>162</v>
      </c>
      <c r="U328" s="27">
        <v>150</v>
      </c>
      <c r="V328" s="29"/>
      <c r="W328" s="27"/>
      <c r="X328" s="27"/>
      <c r="Y328" s="27"/>
      <c r="AA328" s="35">
        <v>0</v>
      </c>
      <c r="AB328" s="35">
        <v>0</v>
      </c>
      <c r="AC328" s="35">
        <v>0</v>
      </c>
      <c r="AD328" s="35">
        <v>0</v>
      </c>
      <c r="AE328" s="36">
        <v>2</v>
      </c>
      <c r="AF328" s="37">
        <v>312.14479999999998</v>
      </c>
      <c r="AG328" s="38">
        <v>162</v>
      </c>
      <c r="AH328" s="32">
        <v>474</v>
      </c>
      <c r="AI328" s="38"/>
      <c r="AJ328" s="38"/>
      <c r="AK328" s="38"/>
      <c r="AL328" s="30"/>
      <c r="AM328" s="26"/>
      <c r="AN328" s="1"/>
    </row>
    <row r="329" spans="1:40" ht="15" x14ac:dyDescent="0.25">
      <c r="A329" s="57">
        <v>18</v>
      </c>
      <c r="B329" s="1">
        <v>18</v>
      </c>
      <c r="C329" s="57" t="s">
        <v>347</v>
      </c>
      <c r="D329" s="29" t="s">
        <v>43</v>
      </c>
      <c r="E329" s="29">
        <v>131</v>
      </c>
      <c r="F329" s="27"/>
      <c r="G329" s="27"/>
      <c r="H329" s="27">
        <v>157</v>
      </c>
      <c r="I329" s="27"/>
      <c r="J329" s="27"/>
      <c r="K329" s="32">
        <f>IFERROR(LARGE(E329:J329,1),0)+IF($D$5&gt;=2,IFERROR(LARGE(E329:J329,2),0),0)+IF($D$5&gt;=3,IFERROR(LARGE(E329:J329,3),0),0)+IF($D$5&gt;=4,IFERROR(LARGE(E329:J329,4),0),0)+IF($D$5&gt;=5,IFERROR(LARGE(E329:J329,5),0),0)+IF($D$5&gt;=6,IFERROR(LARGE(E329:J329,6),0),0)</f>
        <v>288</v>
      </c>
      <c r="L329" s="32" t="s">
        <v>928</v>
      </c>
      <c r="M329" s="32"/>
      <c r="N329" s="32">
        <f>K329-(ROW(K329)-ROW(K$6))/10000</f>
        <v>287.96769999999998</v>
      </c>
      <c r="O329" s="32">
        <f>COUNT(E329:J329)</f>
        <v>2</v>
      </c>
      <c r="P329" s="32">
        <f ca="1">IF(AND(O329=1,OFFSET(D329,0,P$3)&gt;0),"Y",0)</f>
        <v>0</v>
      </c>
      <c r="Q329" s="33" t="s">
        <v>185</v>
      </c>
      <c r="R329" s="34">
        <f>1-(Q329=Q328)</f>
        <v>0</v>
      </c>
      <c r="S329" s="34">
        <f>N329+T329/1000+U329/10000+V329/100000+W329/1000000+X329/10000000+Y329/100000000</f>
        <v>288.13779999999997</v>
      </c>
      <c r="T329" s="27">
        <v>157</v>
      </c>
      <c r="U329" s="29">
        <v>131</v>
      </c>
      <c r="V329" s="27"/>
      <c r="W329" s="27"/>
      <c r="X329" s="27"/>
      <c r="Y329" s="27"/>
      <c r="AA329" s="35">
        <v>0</v>
      </c>
      <c r="AB329" s="35">
        <v>0</v>
      </c>
      <c r="AC329" s="35">
        <v>0</v>
      </c>
      <c r="AD329" s="35">
        <v>0</v>
      </c>
      <c r="AE329" s="36">
        <v>2</v>
      </c>
      <c r="AF329" s="37">
        <v>288.13779999999997</v>
      </c>
      <c r="AG329" s="38">
        <v>157</v>
      </c>
      <c r="AH329" s="32">
        <v>445</v>
      </c>
      <c r="AI329" s="38"/>
      <c r="AJ329" s="38"/>
      <c r="AK329" s="38"/>
      <c r="AL329" s="30"/>
      <c r="AM329" s="26"/>
      <c r="AN329" s="1"/>
    </row>
    <row r="330" spans="1:40" ht="15" x14ac:dyDescent="0.25">
      <c r="A330" s="57">
        <v>19</v>
      </c>
      <c r="B330" s="1">
        <v>19</v>
      </c>
      <c r="C330" s="57" t="s">
        <v>356</v>
      </c>
      <c r="D330" s="29" t="s">
        <v>24</v>
      </c>
      <c r="E330" s="29"/>
      <c r="F330" s="27"/>
      <c r="G330" s="27">
        <v>108</v>
      </c>
      <c r="H330" s="27">
        <v>153</v>
      </c>
      <c r="I330" s="27"/>
      <c r="J330" s="27"/>
      <c r="K330" s="32">
        <f>IFERROR(LARGE(E330:J330,1),0)+IF($D$5&gt;=2,IFERROR(LARGE(E330:J330,2),0),0)+IF($D$5&gt;=3,IFERROR(LARGE(E330:J330,3),0),0)+IF($D$5&gt;=4,IFERROR(LARGE(E330:J330,4),0),0)+IF($D$5&gt;=5,IFERROR(LARGE(E330:J330,5),0),0)+IF($D$5&gt;=6,IFERROR(LARGE(E330:J330,6),0),0)</f>
        <v>261</v>
      </c>
      <c r="L330" s="32" t="s">
        <v>928</v>
      </c>
      <c r="M330" s="32"/>
      <c r="N330" s="32">
        <f>K330-(ROW(K330)-ROW(K$6))/10000</f>
        <v>260.9676</v>
      </c>
      <c r="O330" s="32">
        <f>COUNT(E330:J330)</f>
        <v>2</v>
      </c>
      <c r="P330" s="32">
        <f ca="1">IF(AND(O330=1,OFFSET(D330,0,P$3)&gt;0),"Y",0)</f>
        <v>0</v>
      </c>
      <c r="Q330" s="33" t="s">
        <v>185</v>
      </c>
      <c r="R330" s="34">
        <f>1-(Q330=Q329)</f>
        <v>0</v>
      </c>
      <c r="S330" s="34">
        <f>N330+T330/1000+U330/10000+V330/100000+W330/1000000+X330/10000000+Y330/100000000</f>
        <v>261.13140000000004</v>
      </c>
      <c r="T330" s="27">
        <v>153</v>
      </c>
      <c r="U330" s="27">
        <v>108</v>
      </c>
      <c r="V330" s="29"/>
      <c r="W330" s="27"/>
      <c r="X330" s="27"/>
      <c r="Y330" s="27"/>
      <c r="AA330" s="35">
        <v>0</v>
      </c>
      <c r="AB330" s="35">
        <v>0</v>
      </c>
      <c r="AC330" s="35">
        <v>0</v>
      </c>
      <c r="AD330" s="35">
        <v>0</v>
      </c>
      <c r="AE330" s="36">
        <v>2</v>
      </c>
      <c r="AF330" s="37">
        <v>261.13140000000004</v>
      </c>
      <c r="AG330" s="38">
        <v>153</v>
      </c>
      <c r="AH330" s="32">
        <v>414</v>
      </c>
      <c r="AI330" s="38"/>
      <c r="AJ330" s="38"/>
      <c r="AK330" s="38"/>
      <c r="AL330" s="30"/>
      <c r="AM330" s="26"/>
      <c r="AN330" s="1"/>
    </row>
    <row r="331" spans="1:40" ht="15" x14ac:dyDescent="0.25">
      <c r="A331" s="57">
        <v>20</v>
      </c>
      <c r="B331" s="1">
        <v>20</v>
      </c>
      <c r="C331" s="57" t="s">
        <v>609</v>
      </c>
      <c r="D331" s="29" t="s">
        <v>76</v>
      </c>
      <c r="E331" s="29">
        <v>119</v>
      </c>
      <c r="F331" s="27"/>
      <c r="G331" s="27">
        <v>122</v>
      </c>
      <c r="H331" s="27"/>
      <c r="I331" s="27"/>
      <c r="J331" s="27"/>
      <c r="K331" s="32">
        <f>IFERROR(LARGE(E331:J331,1),0)+IF($D$5&gt;=2,IFERROR(LARGE(E331:J331,2),0),0)+IF($D$5&gt;=3,IFERROR(LARGE(E331:J331,3),0),0)+IF($D$5&gt;=4,IFERROR(LARGE(E331:J331,4),0),0)+IF($D$5&gt;=5,IFERROR(LARGE(E331:J331,5),0),0)+IF($D$5&gt;=6,IFERROR(LARGE(E331:J331,6),0),0)</f>
        <v>241</v>
      </c>
      <c r="L331" s="32" t="s">
        <v>928</v>
      </c>
      <c r="M331" s="32"/>
      <c r="N331" s="32">
        <f>K331-(ROW(K331)-ROW(K$6))/10000</f>
        <v>240.9675</v>
      </c>
      <c r="O331" s="32">
        <f>COUNT(E331:J331)</f>
        <v>2</v>
      </c>
      <c r="P331" s="32">
        <f ca="1">IF(AND(O331=1,OFFSET(D331,0,P$3)&gt;0),"Y",0)</f>
        <v>0</v>
      </c>
      <c r="Q331" s="33" t="s">
        <v>185</v>
      </c>
      <c r="R331" s="34">
        <f>1-(Q331=Q330)</f>
        <v>0</v>
      </c>
      <c r="S331" s="34">
        <f>N331+T331/1000+U331/10000+V331/100000+W331/1000000+X331/10000000+Y331/100000000</f>
        <v>241.10140000000001</v>
      </c>
      <c r="T331" s="27">
        <v>122</v>
      </c>
      <c r="U331" s="29">
        <v>119</v>
      </c>
      <c r="V331" s="27"/>
      <c r="W331" s="27"/>
      <c r="X331" s="27"/>
      <c r="Y331" s="27"/>
      <c r="AA331" s="35">
        <v>0</v>
      </c>
      <c r="AB331" s="35">
        <v>0</v>
      </c>
      <c r="AC331" s="35">
        <v>0</v>
      </c>
      <c r="AD331" s="35">
        <v>0</v>
      </c>
      <c r="AE331" s="36">
        <v>2</v>
      </c>
      <c r="AF331" s="37">
        <v>241.10140000000001</v>
      </c>
      <c r="AG331" s="38">
        <v>122</v>
      </c>
      <c r="AH331" s="32">
        <v>363</v>
      </c>
      <c r="AI331" s="38"/>
      <c r="AJ331" s="38"/>
      <c r="AK331" s="38"/>
      <c r="AL331" s="30"/>
      <c r="AM331" s="26"/>
      <c r="AN331" s="1"/>
    </row>
    <row r="332" spans="1:40" ht="15" x14ac:dyDescent="0.25">
      <c r="A332" s="57">
        <v>21</v>
      </c>
      <c r="B332" s="1" t="s">
        <v>56</v>
      </c>
      <c r="C332" s="57" t="s">
        <v>610</v>
      </c>
      <c r="D332" s="29" t="s">
        <v>360</v>
      </c>
      <c r="E332" s="29">
        <v>117</v>
      </c>
      <c r="F332" s="27">
        <v>123</v>
      </c>
      <c r="G332" s="27"/>
      <c r="H332" s="27"/>
      <c r="I332" s="27"/>
      <c r="J332" s="27"/>
      <c r="K332" s="32">
        <f>IFERROR(LARGE(E332:J332,1),0)+IF($D$5&gt;=2,IFERROR(LARGE(E332:J332,2),0),0)+IF($D$5&gt;=3,IFERROR(LARGE(E332:J332,3),0),0)+IF($D$5&gt;=4,IFERROR(LARGE(E332:J332,4),0),0)+IF($D$5&gt;=5,IFERROR(LARGE(E332:J332,5),0),0)+IF($D$5&gt;=6,IFERROR(LARGE(E332:J332,6),0),0)</f>
        <v>240</v>
      </c>
      <c r="L332" s="32" t="s">
        <v>927</v>
      </c>
      <c r="M332" s="32"/>
      <c r="N332" s="32">
        <f>K332-(ROW(K332)-ROW(K$6))/10000</f>
        <v>239.9674</v>
      </c>
      <c r="O332" s="32">
        <f>COUNT(E332:J332)</f>
        <v>2</v>
      </c>
      <c r="P332" s="32">
        <f ca="1">IF(AND(O332=1,OFFSET(D332,0,P$3)&gt;0),"Y",0)</f>
        <v>0</v>
      </c>
      <c r="Q332" s="33" t="s">
        <v>185</v>
      </c>
      <c r="R332" s="34">
        <f>1-(Q332=Q331)</f>
        <v>0</v>
      </c>
      <c r="S332" s="34">
        <f>N332+T332/1000+U332/10000+V332/100000+W332/1000000+X332/10000000+Y332/100000000</f>
        <v>240.10209999999998</v>
      </c>
      <c r="T332" s="27">
        <v>123</v>
      </c>
      <c r="U332" s="29">
        <v>117</v>
      </c>
      <c r="V332" s="27"/>
      <c r="W332" s="27"/>
      <c r="X332" s="27"/>
      <c r="Y332" s="27"/>
      <c r="AA332" s="35">
        <v>0</v>
      </c>
      <c r="AB332" s="35">
        <v>0</v>
      </c>
      <c r="AC332" s="35">
        <v>0</v>
      </c>
      <c r="AD332" s="35">
        <v>0</v>
      </c>
      <c r="AE332" s="36">
        <v>2</v>
      </c>
      <c r="AF332" s="37">
        <v>240.10209999999998</v>
      </c>
      <c r="AG332" s="38">
        <v>123</v>
      </c>
      <c r="AH332" s="32">
        <v>0</v>
      </c>
      <c r="AI332" s="38"/>
      <c r="AJ332" s="38"/>
      <c r="AK332" s="38"/>
      <c r="AL332" s="30"/>
      <c r="AM332" s="26"/>
      <c r="AN332" s="1"/>
    </row>
    <row r="333" spans="1:40" ht="15" x14ac:dyDescent="0.25">
      <c r="A333" s="57">
        <v>22</v>
      </c>
      <c r="B333" s="1">
        <v>21</v>
      </c>
      <c r="C333" s="57" t="s">
        <v>611</v>
      </c>
      <c r="D333" s="29" t="s">
        <v>24</v>
      </c>
      <c r="E333" s="29"/>
      <c r="F333" s="27">
        <v>169</v>
      </c>
      <c r="G333" s="27"/>
      <c r="H333" s="27"/>
      <c r="I333" s="27"/>
      <c r="J333" s="27"/>
      <c r="K333" s="32">
        <f>IFERROR(LARGE(E333:J333,1),0)+IF($D$5&gt;=2,IFERROR(LARGE(E333:J333,2),0),0)+IF($D$5&gt;=3,IFERROR(LARGE(E333:J333,3),0),0)+IF($D$5&gt;=4,IFERROR(LARGE(E333:J333,4),0),0)+IF($D$5&gt;=5,IFERROR(LARGE(E333:J333,5),0),0)+IF($D$5&gt;=6,IFERROR(LARGE(E333:J333,6),0),0)</f>
        <v>169</v>
      </c>
      <c r="L333" s="32" t="s">
        <v>928</v>
      </c>
      <c r="M333" s="32"/>
      <c r="N333" s="32">
        <f>K333-(ROW(K333)-ROW(K$6))/10000</f>
        <v>168.96729999999999</v>
      </c>
      <c r="O333" s="32">
        <f>COUNT(E333:J333)</f>
        <v>1</v>
      </c>
      <c r="P333" s="32">
        <f ca="1">IF(AND(O333=1,OFFSET(D333,0,P$3)&gt;0),"Y",0)</f>
        <v>0</v>
      </c>
      <c r="Q333" s="33" t="s">
        <v>185</v>
      </c>
      <c r="R333" s="34">
        <f>1-(Q333=Q332)</f>
        <v>0</v>
      </c>
      <c r="S333" s="34">
        <f>N333+T333/1000+U333/10000+V333/100000+W333/1000000+X333/10000000+Y333/100000000</f>
        <v>169.13630000000001</v>
      </c>
      <c r="T333" s="27">
        <v>169</v>
      </c>
      <c r="U333" s="29"/>
      <c r="V333" s="27"/>
      <c r="W333" s="27"/>
      <c r="X333" s="27"/>
      <c r="Y333" s="27"/>
      <c r="AA333" s="35">
        <v>0</v>
      </c>
      <c r="AB333" s="35">
        <v>0</v>
      </c>
      <c r="AC333" s="35">
        <v>0</v>
      </c>
      <c r="AD333" s="35">
        <v>0</v>
      </c>
      <c r="AE333" s="36">
        <v>1</v>
      </c>
      <c r="AF333" s="37">
        <v>169.13630000000001</v>
      </c>
      <c r="AG333" s="38">
        <v>169</v>
      </c>
      <c r="AH333" s="32">
        <v>338</v>
      </c>
      <c r="AI333" s="38"/>
      <c r="AJ333" s="38"/>
      <c r="AK333" s="38"/>
      <c r="AL333" s="30"/>
      <c r="AM333" s="26"/>
      <c r="AN333" s="1"/>
    </row>
    <row r="334" spans="1:40" ht="15" x14ac:dyDescent="0.25">
      <c r="A334" s="57">
        <v>23</v>
      </c>
      <c r="B334" s="1">
        <v>22</v>
      </c>
      <c r="C334" s="57" t="s">
        <v>612</v>
      </c>
      <c r="D334" s="29" t="s">
        <v>29</v>
      </c>
      <c r="E334" s="29">
        <v>140</v>
      </c>
      <c r="F334" s="27"/>
      <c r="G334" s="27"/>
      <c r="H334" s="27"/>
      <c r="I334" s="27"/>
      <c r="J334" s="27"/>
      <c r="K334" s="32">
        <f>IFERROR(LARGE(E334:J334,1),0)+IF($D$5&gt;=2,IFERROR(LARGE(E334:J334,2),0),0)+IF($D$5&gt;=3,IFERROR(LARGE(E334:J334,3),0),0)+IF($D$5&gt;=4,IFERROR(LARGE(E334:J334,4),0),0)+IF($D$5&gt;=5,IFERROR(LARGE(E334:J334,5),0),0)+IF($D$5&gt;=6,IFERROR(LARGE(E334:J334,6),0),0)</f>
        <v>140</v>
      </c>
      <c r="L334" s="32" t="s">
        <v>928</v>
      </c>
      <c r="M334" s="32"/>
      <c r="N334" s="32">
        <f>K334-(ROW(K334)-ROW(K$6))/10000</f>
        <v>139.96719999999999</v>
      </c>
      <c r="O334" s="32">
        <f>COUNT(E334:J334)</f>
        <v>1</v>
      </c>
      <c r="P334" s="32">
        <f ca="1">IF(AND(O334=1,OFFSET(D334,0,P$3)&gt;0),"Y",0)</f>
        <v>0</v>
      </c>
      <c r="Q334" s="33" t="s">
        <v>185</v>
      </c>
      <c r="R334" s="34">
        <f>1-(Q334=Q333)</f>
        <v>0</v>
      </c>
      <c r="S334" s="34">
        <f>N334+T334/1000+U334/10000+V334/100000+W334/1000000+X334/10000000+Y334/100000000</f>
        <v>140.10719999999998</v>
      </c>
      <c r="T334" s="29">
        <v>140</v>
      </c>
      <c r="U334" s="27"/>
      <c r="V334" s="27"/>
      <c r="W334" s="27"/>
      <c r="X334" s="27"/>
      <c r="Y334" s="27"/>
      <c r="AA334" s="35">
        <v>0</v>
      </c>
      <c r="AB334" s="35">
        <v>0</v>
      </c>
      <c r="AC334" s="35">
        <v>0</v>
      </c>
      <c r="AD334" s="35">
        <v>0</v>
      </c>
      <c r="AE334" s="36">
        <v>1</v>
      </c>
      <c r="AF334" s="37">
        <v>140.10719999999998</v>
      </c>
      <c r="AG334" s="38">
        <v>140</v>
      </c>
      <c r="AH334" s="32">
        <v>280</v>
      </c>
      <c r="AI334" s="38"/>
      <c r="AJ334" s="38"/>
      <c r="AK334" s="38"/>
      <c r="AL334" s="30"/>
      <c r="AM334" s="26"/>
      <c r="AN334" s="1"/>
    </row>
    <row r="335" spans="1:40" ht="15" x14ac:dyDescent="0.25">
      <c r="A335" s="57">
        <v>24</v>
      </c>
      <c r="B335" s="1" t="s">
        <v>56</v>
      </c>
      <c r="C335" s="57" t="s">
        <v>613</v>
      </c>
      <c r="D335" s="29" t="s">
        <v>360</v>
      </c>
      <c r="E335" s="29">
        <v>110</v>
      </c>
      <c r="F335" s="27"/>
      <c r="G335" s="27"/>
      <c r="H335" s="27"/>
      <c r="I335" s="27"/>
      <c r="J335" s="27"/>
      <c r="K335" s="32">
        <f>IFERROR(LARGE(E335:J335,1),0)+IF($D$5&gt;=2,IFERROR(LARGE(E335:J335,2),0),0)+IF($D$5&gt;=3,IFERROR(LARGE(E335:J335,3),0),0)+IF($D$5&gt;=4,IFERROR(LARGE(E335:J335,4),0),0)+IF($D$5&gt;=5,IFERROR(LARGE(E335:J335,5),0),0)+IF($D$5&gt;=6,IFERROR(LARGE(E335:J335,6),0),0)</f>
        <v>110</v>
      </c>
      <c r="L335" s="32" t="s">
        <v>927</v>
      </c>
      <c r="M335" s="32"/>
      <c r="N335" s="32">
        <f>K335-(ROW(K335)-ROW(K$6))/10000</f>
        <v>109.9671</v>
      </c>
      <c r="O335" s="32">
        <f>COUNT(E335:J335)</f>
        <v>1</v>
      </c>
      <c r="P335" s="32">
        <f ca="1">IF(AND(O335=1,OFFSET(D335,0,P$3)&gt;0),"Y",0)</f>
        <v>0</v>
      </c>
      <c r="Q335" s="33" t="s">
        <v>185</v>
      </c>
      <c r="R335" s="34">
        <f>1-(Q335=Q334)</f>
        <v>0</v>
      </c>
      <c r="S335" s="34">
        <f>N335+T335/1000+U335/10000+V335/100000+W335/1000000+X335/10000000+Y335/100000000</f>
        <v>110.0771</v>
      </c>
      <c r="T335" s="29">
        <v>110</v>
      </c>
      <c r="U335" s="27"/>
      <c r="V335" s="27"/>
      <c r="W335" s="27"/>
      <c r="X335" s="27"/>
      <c r="Y335" s="27"/>
      <c r="AA335" s="35">
        <v>0</v>
      </c>
      <c r="AB335" s="35">
        <v>0</v>
      </c>
      <c r="AC335" s="35">
        <v>0</v>
      </c>
      <c r="AD335" s="35">
        <v>0</v>
      </c>
      <c r="AE335" s="36">
        <v>1</v>
      </c>
      <c r="AF335" s="37">
        <v>110.0771</v>
      </c>
      <c r="AG335" s="38">
        <v>110</v>
      </c>
      <c r="AH335" s="32">
        <v>0</v>
      </c>
      <c r="AI335" s="38"/>
      <c r="AJ335" s="38"/>
      <c r="AK335" s="38"/>
      <c r="AL335" s="30"/>
      <c r="AM335" s="26"/>
      <c r="AN335" s="1"/>
    </row>
    <row r="336" spans="1:40" ht="15" x14ac:dyDescent="0.25">
      <c r="A336" s="57">
        <v>25</v>
      </c>
      <c r="B336" s="1">
        <v>23</v>
      </c>
      <c r="C336" s="57" t="s">
        <v>614</v>
      </c>
      <c r="D336" s="29" t="s">
        <v>96</v>
      </c>
      <c r="E336" s="29"/>
      <c r="F336" s="27"/>
      <c r="G336" s="27">
        <v>94</v>
      </c>
      <c r="H336" s="27"/>
      <c r="I336" s="27"/>
      <c r="J336" s="27"/>
      <c r="K336" s="32">
        <f>IFERROR(LARGE(E336:J336,1),0)+IF($D$5&gt;=2,IFERROR(LARGE(E336:J336,2),0),0)+IF($D$5&gt;=3,IFERROR(LARGE(E336:J336,3),0),0)+IF($D$5&gt;=4,IFERROR(LARGE(E336:J336,4),0),0)+IF($D$5&gt;=5,IFERROR(LARGE(E336:J336,5),0),0)+IF($D$5&gt;=6,IFERROR(LARGE(E336:J336,6),0),0)</f>
        <v>94</v>
      </c>
      <c r="L336" s="32" t="s">
        <v>928</v>
      </c>
      <c r="M336" s="32"/>
      <c r="N336" s="32">
        <f>K336-(ROW(K336)-ROW(K$6))/10000</f>
        <v>93.966999999999999</v>
      </c>
      <c r="O336" s="32">
        <f>COUNT(E336:J336)</f>
        <v>1</v>
      </c>
      <c r="P336" s="32">
        <f ca="1">IF(AND(O336=1,OFFSET(D336,0,P$3)&gt;0),"Y",0)</f>
        <v>0</v>
      </c>
      <c r="Q336" s="33" t="s">
        <v>185</v>
      </c>
      <c r="R336" s="34">
        <f>1-(Q336=Q335)</f>
        <v>0</v>
      </c>
      <c r="S336" s="34">
        <f>N336+T336/1000+U336/10000+V336/100000+W336/1000000+X336/10000000+Y336/100000000</f>
        <v>94.060999999999993</v>
      </c>
      <c r="T336" s="27">
        <v>94</v>
      </c>
      <c r="U336" s="29"/>
      <c r="V336" s="27"/>
      <c r="W336" s="27"/>
      <c r="X336" s="27"/>
      <c r="Y336" s="27"/>
      <c r="AA336" s="35">
        <v>0</v>
      </c>
      <c r="AB336" s="35">
        <v>0</v>
      </c>
      <c r="AC336" s="35">
        <v>0</v>
      </c>
      <c r="AD336" s="35">
        <v>0</v>
      </c>
      <c r="AE336" s="36">
        <v>1</v>
      </c>
      <c r="AF336" s="37">
        <v>94.060999999999993</v>
      </c>
      <c r="AG336" s="38">
        <v>94</v>
      </c>
      <c r="AH336" s="32">
        <v>188</v>
      </c>
      <c r="AI336" s="38"/>
      <c r="AJ336" s="38"/>
      <c r="AK336" s="38"/>
      <c r="AL336" s="30"/>
      <c r="AM336" s="26"/>
      <c r="AN336" s="1"/>
    </row>
    <row r="337" spans="1:40" ht="5.0999999999999996" customHeight="1" x14ac:dyDescent="0.2">
      <c r="D337" s="27"/>
      <c r="E337" s="27"/>
      <c r="F337" s="27"/>
      <c r="G337" s="27"/>
      <c r="H337" s="27"/>
      <c r="I337" s="27"/>
      <c r="J337" s="27"/>
      <c r="K337" s="32"/>
      <c r="L337" s="27"/>
      <c r="M337" s="27"/>
      <c r="N337" s="32"/>
      <c r="O337" s="27"/>
      <c r="P337" s="27"/>
      <c r="R337" s="58"/>
      <c r="S337" s="34"/>
      <c r="T337" s="27"/>
      <c r="U337" s="27"/>
      <c r="V337" s="27"/>
      <c r="W337" s="27"/>
      <c r="X337" s="27"/>
      <c r="Y337" s="27"/>
      <c r="AE337" s="59"/>
      <c r="AF337" s="59"/>
      <c r="AG337" s="26"/>
      <c r="AH337" s="26"/>
      <c r="AI337" s="38"/>
      <c r="AJ337" s="38"/>
      <c r="AK337" s="38"/>
      <c r="AL337" s="30"/>
      <c r="AM337" s="26"/>
      <c r="AN337" s="1"/>
    </row>
    <row r="338" spans="1:40" x14ac:dyDescent="0.2">
      <c r="D338" s="27"/>
      <c r="E338" s="27"/>
      <c r="F338" s="27"/>
      <c r="G338" s="27"/>
      <c r="H338" s="27"/>
      <c r="I338" s="27"/>
      <c r="J338" s="27"/>
      <c r="K338" s="32"/>
      <c r="L338" s="27"/>
      <c r="M338" s="27"/>
      <c r="N338" s="32"/>
      <c r="O338" s="27"/>
      <c r="P338" s="27"/>
      <c r="R338" s="58"/>
      <c r="S338" s="34"/>
      <c r="T338" s="27"/>
      <c r="U338" s="27"/>
      <c r="V338" s="27"/>
      <c r="W338" s="27"/>
      <c r="X338" s="27"/>
      <c r="Y338" s="27"/>
      <c r="AE338" s="59"/>
      <c r="AF338" s="59"/>
      <c r="AG338" s="26"/>
      <c r="AH338" s="26"/>
      <c r="AI338" s="38"/>
      <c r="AJ338" s="38"/>
      <c r="AK338" s="38"/>
      <c r="AL338" s="30"/>
      <c r="AM338" s="26"/>
      <c r="AN338" s="1"/>
    </row>
    <row r="339" spans="1:40" ht="15" x14ac:dyDescent="0.25">
      <c r="A339" s="56"/>
      <c r="B339" s="56"/>
      <c r="C339" s="56" t="s">
        <v>234</v>
      </c>
      <c r="D339" s="27"/>
      <c r="E339" s="27"/>
      <c r="F339" s="27"/>
      <c r="G339" s="27"/>
      <c r="H339" s="27"/>
      <c r="I339" s="27"/>
      <c r="J339" s="27"/>
      <c r="K339" s="32"/>
      <c r="L339" s="27"/>
      <c r="M339" s="27"/>
      <c r="N339" s="32"/>
      <c r="O339" s="27"/>
      <c r="P339" s="27"/>
      <c r="Q339" s="50" t="str">
        <f>C339</f>
        <v>M70</v>
      </c>
      <c r="R339" s="58"/>
      <c r="S339" s="34"/>
      <c r="T339" s="27"/>
      <c r="U339" s="27"/>
      <c r="V339" s="27"/>
      <c r="W339" s="27"/>
      <c r="X339" s="27"/>
      <c r="Y339" s="27"/>
      <c r="AE339" s="59"/>
      <c r="AF339" s="59"/>
      <c r="AG339" s="26"/>
      <c r="AH339" s="26"/>
      <c r="AI339" s="38">
        <v>605</v>
      </c>
      <c r="AJ339" s="38">
        <v>471</v>
      </c>
      <c r="AK339" s="38">
        <v>466</v>
      </c>
      <c r="AL339" s="30"/>
      <c r="AM339" s="26"/>
      <c r="AN339" s="1"/>
    </row>
    <row r="340" spans="1:40" ht="15" x14ac:dyDescent="0.25">
      <c r="A340" s="57">
        <v>1</v>
      </c>
      <c r="B340" s="57">
        <v>1</v>
      </c>
      <c r="C340" s="57" t="s">
        <v>233</v>
      </c>
      <c r="D340" s="29" t="s">
        <v>96</v>
      </c>
      <c r="E340" s="29">
        <v>191</v>
      </c>
      <c r="F340" s="27">
        <v>211</v>
      </c>
      <c r="G340" s="27">
        <v>185</v>
      </c>
      <c r="H340" s="27">
        <v>203</v>
      </c>
      <c r="I340" s="27"/>
      <c r="J340" s="27"/>
      <c r="K340" s="32">
        <f>IFERROR(LARGE(E340:J340,1),0)+IF($D$5&gt;=2,IFERROR(LARGE(E340:J340,2),0),0)+IF($D$5&gt;=3,IFERROR(LARGE(E340:J340,3),0),0)+IF($D$5&gt;=4,IFERROR(LARGE(E340:J340,4),0),0)+IF($D$5&gt;=5,IFERROR(LARGE(E340:J340,5),0),0)+IF($D$5&gt;=6,IFERROR(LARGE(E340:J340,6),0),0)</f>
        <v>605</v>
      </c>
      <c r="L340" s="32" t="s">
        <v>928</v>
      </c>
      <c r="M340" s="32" t="s">
        <v>615</v>
      </c>
      <c r="N340" s="32">
        <f>K340-(ROW(K340)-ROW(K$6))/10000</f>
        <v>604.96659999999997</v>
      </c>
      <c r="O340" s="32">
        <f>COUNT(E340:J340)</f>
        <v>4</v>
      </c>
      <c r="P340" s="32">
        <f ca="1">IF(AND(O340=1,OFFSET(D340,0,P$3)&gt;0),"Y",0)</f>
        <v>0</v>
      </c>
      <c r="Q340" s="33" t="s">
        <v>234</v>
      </c>
      <c r="R340" s="34">
        <f>1-(Q340=Q339)</f>
        <v>0</v>
      </c>
      <c r="S340" s="34">
        <f>N340+T340/1000+U340/10000+V340/100000+W340/1000000+X340/10000000+Y340/100000000</f>
        <v>605.19999499999994</v>
      </c>
      <c r="T340" s="27">
        <v>211</v>
      </c>
      <c r="U340" s="27">
        <v>203</v>
      </c>
      <c r="V340" s="29">
        <v>191</v>
      </c>
      <c r="W340" s="27">
        <v>185</v>
      </c>
      <c r="X340" s="27"/>
      <c r="Y340" s="27"/>
      <c r="AA340" s="35">
        <v>0</v>
      </c>
      <c r="AB340" s="35">
        <v>0</v>
      </c>
      <c r="AC340" s="35">
        <v>0</v>
      </c>
      <c r="AD340" s="35">
        <v>0</v>
      </c>
      <c r="AE340" s="36">
        <v>4</v>
      </c>
      <c r="AF340" s="37">
        <v>605.19999499999994</v>
      </c>
      <c r="AG340" s="38">
        <v>211</v>
      </c>
      <c r="AH340" s="32">
        <v>625</v>
      </c>
      <c r="AI340" s="38" t="s">
        <v>615</v>
      </c>
      <c r="AJ340" s="38"/>
      <c r="AK340" s="38"/>
      <c r="AL340" s="30"/>
      <c r="AM340" s="26"/>
      <c r="AN340" s="1"/>
    </row>
    <row r="341" spans="1:40" ht="15" x14ac:dyDescent="0.25">
      <c r="A341" s="57">
        <v>2</v>
      </c>
      <c r="B341" s="57">
        <v>2</v>
      </c>
      <c r="C341" s="57" t="s">
        <v>307</v>
      </c>
      <c r="D341" s="29" t="s">
        <v>43</v>
      </c>
      <c r="E341" s="29">
        <v>138</v>
      </c>
      <c r="F341" s="27">
        <v>160</v>
      </c>
      <c r="G341" s="27">
        <v>140</v>
      </c>
      <c r="H341" s="27">
        <v>171</v>
      </c>
      <c r="I341" s="27"/>
      <c r="J341" s="27"/>
      <c r="K341" s="32">
        <f>IFERROR(LARGE(E341:J341,1),0)+IF($D$5&gt;=2,IFERROR(LARGE(E341:J341,2),0),0)+IF($D$5&gt;=3,IFERROR(LARGE(E341:J341,3),0),0)+IF($D$5&gt;=4,IFERROR(LARGE(E341:J341,4),0),0)+IF($D$5&gt;=5,IFERROR(LARGE(E341:J341,5),0),0)+IF($D$5&gt;=6,IFERROR(LARGE(E341:J341,6),0),0)</f>
        <v>471</v>
      </c>
      <c r="L341" s="32" t="s">
        <v>928</v>
      </c>
      <c r="M341" s="32" t="s">
        <v>616</v>
      </c>
      <c r="N341" s="32">
        <f>K341-(ROW(K341)-ROW(K$6))/10000</f>
        <v>470.9665</v>
      </c>
      <c r="O341" s="32">
        <f>COUNT(E341:J341)</f>
        <v>4</v>
      </c>
      <c r="P341" s="32">
        <f ca="1">IF(AND(O341=1,OFFSET(D341,0,P$3)&gt;0),"Y",0)</f>
        <v>0</v>
      </c>
      <c r="Q341" s="33" t="s">
        <v>234</v>
      </c>
      <c r="R341" s="34">
        <f>1-(Q341=Q340)</f>
        <v>0</v>
      </c>
      <c r="S341" s="34">
        <f>N341+T341/1000+U341/10000+V341/100000+W341/1000000+X341/10000000+Y341/100000000</f>
        <v>471.15503799999999</v>
      </c>
      <c r="T341" s="27">
        <v>171</v>
      </c>
      <c r="U341" s="27">
        <v>160</v>
      </c>
      <c r="V341" s="27">
        <v>140</v>
      </c>
      <c r="W341" s="29">
        <v>138</v>
      </c>
      <c r="X341" s="27"/>
      <c r="Y341" s="27"/>
      <c r="AA341" s="35">
        <v>0</v>
      </c>
      <c r="AB341" s="35">
        <v>0</v>
      </c>
      <c r="AC341" s="35">
        <v>0</v>
      </c>
      <c r="AD341" s="35">
        <v>0</v>
      </c>
      <c r="AE341" s="36">
        <v>4</v>
      </c>
      <c r="AF341" s="37">
        <v>471.15503799999999</v>
      </c>
      <c r="AG341" s="38">
        <v>171</v>
      </c>
      <c r="AH341" s="32">
        <v>502</v>
      </c>
      <c r="AI341" s="38"/>
      <c r="AJ341" s="38" t="s">
        <v>616</v>
      </c>
      <c r="AK341" s="38" t="s">
        <v>617</v>
      </c>
      <c r="AL341" s="30"/>
      <c r="AM341" s="26"/>
      <c r="AN341" s="1"/>
    </row>
    <row r="342" spans="1:40" ht="15" x14ac:dyDescent="0.25">
      <c r="A342" s="57">
        <v>3</v>
      </c>
      <c r="B342" s="57">
        <v>3</v>
      </c>
      <c r="C342" s="57" t="s">
        <v>618</v>
      </c>
      <c r="D342" s="29" t="s">
        <v>40</v>
      </c>
      <c r="E342" s="29">
        <v>157</v>
      </c>
      <c r="F342" s="27">
        <v>156</v>
      </c>
      <c r="G342" s="27">
        <v>153</v>
      </c>
      <c r="H342" s="27"/>
      <c r="I342" s="27"/>
      <c r="J342" s="27"/>
      <c r="K342" s="32">
        <f>IFERROR(LARGE(E342:J342,1),0)+IF($D$5&gt;=2,IFERROR(LARGE(E342:J342,2),0),0)+IF($D$5&gt;=3,IFERROR(LARGE(E342:J342,3),0),0)+IF($D$5&gt;=4,IFERROR(LARGE(E342:J342,4),0),0)+IF($D$5&gt;=5,IFERROR(LARGE(E342:J342,5),0),0)+IF($D$5&gt;=6,IFERROR(LARGE(E342:J342,6),0),0)</f>
        <v>466</v>
      </c>
      <c r="L342" s="32" t="s">
        <v>928</v>
      </c>
      <c r="M342" s="32" t="s">
        <v>617</v>
      </c>
      <c r="N342" s="32">
        <f>K342-(ROW(K342)-ROW(K$6))/10000</f>
        <v>465.96640000000002</v>
      </c>
      <c r="O342" s="32">
        <f>COUNT(E342:J342)</f>
        <v>3</v>
      </c>
      <c r="P342" s="32">
        <f ca="1">IF(AND(O342=1,OFFSET(D342,0,P$3)&gt;0),"Y",0)</f>
        <v>0</v>
      </c>
      <c r="Q342" s="33" t="s">
        <v>234</v>
      </c>
      <c r="R342" s="34">
        <f>1-(Q342=Q341)</f>
        <v>0</v>
      </c>
      <c r="S342" s="34">
        <f>N342+T342/1000+U342/10000+V342/100000+W342/1000000+X342/10000000+Y342/100000000</f>
        <v>466.14053000000001</v>
      </c>
      <c r="T342" s="29">
        <v>157</v>
      </c>
      <c r="U342" s="27">
        <v>156</v>
      </c>
      <c r="V342" s="27">
        <v>153</v>
      </c>
      <c r="W342" s="27"/>
      <c r="X342" s="27"/>
      <c r="Y342" s="27"/>
      <c r="AA342" s="35">
        <v>0</v>
      </c>
      <c r="AB342" s="35">
        <v>0</v>
      </c>
      <c r="AC342" s="35">
        <v>0</v>
      </c>
      <c r="AD342" s="35">
        <v>0</v>
      </c>
      <c r="AE342" s="36">
        <v>3</v>
      </c>
      <c r="AF342" s="37">
        <v>466.14053000000001</v>
      </c>
      <c r="AG342" s="38">
        <v>157</v>
      </c>
      <c r="AH342" s="32">
        <v>470</v>
      </c>
      <c r="AI342" s="38"/>
      <c r="AJ342" s="38"/>
      <c r="AK342" s="38" t="s">
        <v>617</v>
      </c>
      <c r="AL342" s="30"/>
      <c r="AM342" s="26"/>
      <c r="AN342" s="1"/>
    </row>
    <row r="343" spans="1:40" ht="15" x14ac:dyDescent="0.25">
      <c r="A343" s="57">
        <v>4</v>
      </c>
      <c r="B343" s="57">
        <v>4</v>
      </c>
      <c r="C343" s="57" t="s">
        <v>329</v>
      </c>
      <c r="D343" s="29" t="s">
        <v>24</v>
      </c>
      <c r="E343" s="29"/>
      <c r="F343" s="27">
        <v>138</v>
      </c>
      <c r="G343" s="27">
        <v>125</v>
      </c>
      <c r="H343" s="27">
        <v>161</v>
      </c>
      <c r="I343" s="27"/>
      <c r="J343" s="27"/>
      <c r="K343" s="32">
        <f>IFERROR(LARGE(E343:J343,1),0)+IF($D$5&gt;=2,IFERROR(LARGE(E343:J343,2),0),0)+IF($D$5&gt;=3,IFERROR(LARGE(E343:J343,3),0),0)+IF($D$5&gt;=4,IFERROR(LARGE(E343:J343,4),0),0)+IF($D$5&gt;=5,IFERROR(LARGE(E343:J343,5),0),0)+IF($D$5&gt;=6,IFERROR(LARGE(E343:J343,6),0),0)</f>
        <v>424</v>
      </c>
      <c r="L343" s="32" t="s">
        <v>928</v>
      </c>
      <c r="M343" s="32"/>
      <c r="N343" s="32">
        <f>K343-(ROW(K343)-ROW(K$6))/10000</f>
        <v>423.96629999999999</v>
      </c>
      <c r="O343" s="32">
        <f>COUNT(E343:J343)</f>
        <v>3</v>
      </c>
      <c r="P343" s="32">
        <f ca="1">IF(AND(O343=1,OFFSET(D343,0,P$3)&gt;0),"Y",0)</f>
        <v>0</v>
      </c>
      <c r="Q343" s="33" t="s">
        <v>234</v>
      </c>
      <c r="R343" s="34">
        <f>1-(Q343=Q342)</f>
        <v>0</v>
      </c>
      <c r="S343" s="34">
        <f>N343+T343/1000+U343/10000+V343/100000+W343/1000000+X343/10000000+Y343/100000000</f>
        <v>424.14235000000002</v>
      </c>
      <c r="T343" s="27">
        <v>161</v>
      </c>
      <c r="U343" s="27">
        <v>138</v>
      </c>
      <c r="V343" s="27">
        <v>125</v>
      </c>
      <c r="W343" s="29"/>
      <c r="X343" s="27"/>
      <c r="Y343" s="27"/>
      <c r="AA343" s="35">
        <v>0</v>
      </c>
      <c r="AB343" s="35">
        <v>0</v>
      </c>
      <c r="AC343" s="35">
        <v>0</v>
      </c>
      <c r="AD343" s="35">
        <v>0</v>
      </c>
      <c r="AE343" s="36">
        <v>3</v>
      </c>
      <c r="AF343" s="37">
        <v>424.14235000000002</v>
      </c>
      <c r="AG343" s="38">
        <v>161</v>
      </c>
      <c r="AH343" s="32">
        <v>460</v>
      </c>
      <c r="AI343" s="38"/>
      <c r="AJ343" s="38"/>
      <c r="AK343" s="38"/>
      <c r="AL343" s="30"/>
      <c r="AM343" s="26"/>
      <c r="AN343" s="1"/>
    </row>
    <row r="344" spans="1:40" ht="15" x14ac:dyDescent="0.25">
      <c r="A344" s="57">
        <v>5</v>
      </c>
      <c r="B344" s="57">
        <v>5</v>
      </c>
      <c r="C344" s="57" t="s">
        <v>382</v>
      </c>
      <c r="D344" s="29" t="s">
        <v>43</v>
      </c>
      <c r="E344" s="29">
        <v>121</v>
      </c>
      <c r="F344" s="27">
        <v>124</v>
      </c>
      <c r="G344" s="27">
        <v>97</v>
      </c>
      <c r="H344" s="27">
        <v>144</v>
      </c>
      <c r="I344" s="27"/>
      <c r="J344" s="27"/>
      <c r="K344" s="32">
        <f>IFERROR(LARGE(E344:J344,1),0)+IF($D$5&gt;=2,IFERROR(LARGE(E344:J344,2),0),0)+IF($D$5&gt;=3,IFERROR(LARGE(E344:J344,3),0),0)+IF($D$5&gt;=4,IFERROR(LARGE(E344:J344,4),0),0)+IF($D$5&gt;=5,IFERROR(LARGE(E344:J344,5),0),0)+IF($D$5&gt;=6,IFERROR(LARGE(E344:J344,6),0),0)</f>
        <v>389</v>
      </c>
      <c r="L344" s="32" t="s">
        <v>928</v>
      </c>
      <c r="M344" s="32"/>
      <c r="N344" s="32">
        <f>K344-(ROW(K344)-ROW(K$6))/10000</f>
        <v>388.96620000000001</v>
      </c>
      <c r="O344" s="32">
        <f>COUNT(E344:J344)</f>
        <v>4</v>
      </c>
      <c r="P344" s="32">
        <f ca="1">IF(AND(O344=1,OFFSET(D344,0,P$3)&gt;0),"Y",0)</f>
        <v>0</v>
      </c>
      <c r="Q344" s="33" t="s">
        <v>234</v>
      </c>
      <c r="R344" s="34">
        <f>1-(Q344=Q343)</f>
        <v>0</v>
      </c>
      <c r="S344" s="34">
        <f>N344+T344/1000+U344/10000+V344/100000+W344/1000000+X344/10000000+Y344/100000000</f>
        <v>389.12390700000003</v>
      </c>
      <c r="T344" s="27">
        <v>144</v>
      </c>
      <c r="U344" s="27">
        <v>124</v>
      </c>
      <c r="V344" s="29">
        <v>121</v>
      </c>
      <c r="W344" s="27">
        <v>97</v>
      </c>
      <c r="X344" s="27"/>
      <c r="Y344" s="27"/>
      <c r="AA344" s="35">
        <v>0</v>
      </c>
      <c r="AB344" s="35">
        <v>0</v>
      </c>
      <c r="AC344" s="35">
        <v>0</v>
      </c>
      <c r="AD344" s="35">
        <v>0</v>
      </c>
      <c r="AE344" s="36">
        <v>4</v>
      </c>
      <c r="AF344" s="37">
        <v>389.12390700000003</v>
      </c>
      <c r="AG344" s="38">
        <v>144</v>
      </c>
      <c r="AH344" s="32">
        <v>412</v>
      </c>
      <c r="AI344" s="38"/>
      <c r="AJ344" s="38"/>
      <c r="AK344" s="38"/>
      <c r="AL344" s="30"/>
      <c r="AM344" s="26"/>
      <c r="AN344" s="1"/>
    </row>
    <row r="345" spans="1:40" ht="15" x14ac:dyDescent="0.25">
      <c r="A345" s="57">
        <v>6</v>
      </c>
      <c r="B345" s="57">
        <v>6</v>
      </c>
      <c r="C345" s="57" t="s">
        <v>619</v>
      </c>
      <c r="D345" s="29" t="s">
        <v>40</v>
      </c>
      <c r="E345" s="29">
        <v>197</v>
      </c>
      <c r="F345" s="27"/>
      <c r="G345" s="27">
        <v>189</v>
      </c>
      <c r="H345" s="27"/>
      <c r="I345" s="27"/>
      <c r="J345" s="27"/>
      <c r="K345" s="32">
        <f>IFERROR(LARGE(E345:J345,1),0)+IF($D$5&gt;=2,IFERROR(LARGE(E345:J345,2),0),0)+IF($D$5&gt;=3,IFERROR(LARGE(E345:J345,3),0),0)+IF($D$5&gt;=4,IFERROR(LARGE(E345:J345,4),0),0)+IF($D$5&gt;=5,IFERROR(LARGE(E345:J345,5),0),0)+IF($D$5&gt;=6,IFERROR(LARGE(E345:J345,6),0),0)</f>
        <v>386</v>
      </c>
      <c r="L345" s="32" t="s">
        <v>928</v>
      </c>
      <c r="M345" s="32"/>
      <c r="N345" s="32">
        <f>K345-(ROW(K345)-ROW(K$6))/10000</f>
        <v>385.96609999999998</v>
      </c>
      <c r="O345" s="32">
        <f>COUNT(E345:J345)</f>
        <v>2</v>
      </c>
      <c r="P345" s="32">
        <f ca="1">IF(AND(O345=1,OFFSET(D345,0,P$3)&gt;0),"Y",0)</f>
        <v>0</v>
      </c>
      <c r="Q345" s="33" t="s">
        <v>234</v>
      </c>
      <c r="R345" s="34">
        <f>1-(Q345=Q344)</f>
        <v>0</v>
      </c>
      <c r="S345" s="34">
        <f>N345+T345/1000+U345/10000+V345/100000+W345/1000000+X345/10000000+Y345/100000000</f>
        <v>386.18199999999996</v>
      </c>
      <c r="T345" s="29">
        <v>197</v>
      </c>
      <c r="U345" s="27">
        <v>189</v>
      </c>
      <c r="V345" s="27"/>
      <c r="W345" s="27"/>
      <c r="X345" s="27"/>
      <c r="Y345" s="27"/>
      <c r="AA345" s="35">
        <v>0</v>
      </c>
      <c r="AB345" s="35">
        <v>0</v>
      </c>
      <c r="AC345" s="35">
        <v>0</v>
      </c>
      <c r="AD345" s="35">
        <v>0</v>
      </c>
      <c r="AE345" s="36">
        <v>2</v>
      </c>
      <c r="AF345" s="37">
        <v>386.18199999999996</v>
      </c>
      <c r="AG345" s="38">
        <v>197</v>
      </c>
      <c r="AH345" s="32">
        <v>583</v>
      </c>
      <c r="AI345" s="38"/>
      <c r="AJ345" s="38" t="s">
        <v>616</v>
      </c>
      <c r="AK345" s="38" t="s">
        <v>617</v>
      </c>
      <c r="AL345" s="30"/>
      <c r="AM345" s="26"/>
      <c r="AN345" s="1"/>
    </row>
    <row r="346" spans="1:40" ht="15" x14ac:dyDescent="0.25">
      <c r="A346" s="57">
        <v>7</v>
      </c>
      <c r="B346" s="57">
        <v>7</v>
      </c>
      <c r="C346" s="57" t="s">
        <v>246</v>
      </c>
      <c r="D346" s="29" t="s">
        <v>208</v>
      </c>
      <c r="E346" s="29">
        <v>184</v>
      </c>
      <c r="F346" s="27"/>
      <c r="G346" s="27"/>
      <c r="H346" s="27">
        <v>198</v>
      </c>
      <c r="I346" s="27"/>
      <c r="J346" s="27"/>
      <c r="K346" s="32">
        <f>IFERROR(LARGE(E346:J346,1),0)+IF($D$5&gt;=2,IFERROR(LARGE(E346:J346,2),0),0)+IF($D$5&gt;=3,IFERROR(LARGE(E346:J346,3),0),0)+IF($D$5&gt;=4,IFERROR(LARGE(E346:J346,4),0),0)+IF($D$5&gt;=5,IFERROR(LARGE(E346:J346,5),0),0)+IF($D$5&gt;=6,IFERROR(LARGE(E346:J346,6),0),0)</f>
        <v>382</v>
      </c>
      <c r="L346" s="32" t="s">
        <v>928</v>
      </c>
      <c r="M346" s="32"/>
      <c r="N346" s="32">
        <f>K346-(ROW(K346)-ROW(K$6))/10000</f>
        <v>381.96600000000001</v>
      </c>
      <c r="O346" s="32">
        <f>COUNT(E346:J346)</f>
        <v>2</v>
      </c>
      <c r="P346" s="32">
        <f ca="1">IF(AND(O346=1,OFFSET(D346,0,P$3)&gt;0),"Y",0)</f>
        <v>0</v>
      </c>
      <c r="Q346" s="33" t="s">
        <v>234</v>
      </c>
      <c r="R346" s="34">
        <f>1-(Q346=Q345)</f>
        <v>0</v>
      </c>
      <c r="S346" s="34">
        <f>N346+T346/1000+U346/10000+V346/100000+W346/1000000+X346/10000000+Y346/100000000</f>
        <v>382.18239999999997</v>
      </c>
      <c r="T346" s="27">
        <v>198</v>
      </c>
      <c r="U346" s="29">
        <v>184</v>
      </c>
      <c r="V346" s="27"/>
      <c r="W346" s="27"/>
      <c r="X346" s="27"/>
      <c r="Y346" s="27"/>
      <c r="AA346" s="35">
        <v>0</v>
      </c>
      <c r="AB346" s="35">
        <v>0</v>
      </c>
      <c r="AC346" s="35">
        <v>0</v>
      </c>
      <c r="AD346" s="35">
        <v>0</v>
      </c>
      <c r="AE346" s="36">
        <v>2</v>
      </c>
      <c r="AF346" s="37">
        <v>382.18239999999997</v>
      </c>
      <c r="AG346" s="38">
        <v>198</v>
      </c>
      <c r="AH346" s="32">
        <v>580</v>
      </c>
      <c r="AI346" s="38"/>
      <c r="AJ346" s="38" t="s">
        <v>616</v>
      </c>
      <c r="AK346" s="38" t="s">
        <v>617</v>
      </c>
      <c r="AL346" s="30"/>
      <c r="AM346" s="26"/>
      <c r="AN346" s="1"/>
    </row>
    <row r="347" spans="1:40" ht="15" x14ac:dyDescent="0.25">
      <c r="A347" s="57">
        <v>8</v>
      </c>
      <c r="B347" s="57">
        <v>8</v>
      </c>
      <c r="C347" s="57" t="s">
        <v>355</v>
      </c>
      <c r="D347" s="29" t="s">
        <v>43</v>
      </c>
      <c r="E347" s="29">
        <v>123</v>
      </c>
      <c r="F347" s="27"/>
      <c r="G347" s="27">
        <v>103</v>
      </c>
      <c r="H347" s="27">
        <v>154</v>
      </c>
      <c r="I347" s="27"/>
      <c r="J347" s="27"/>
      <c r="K347" s="32">
        <f>IFERROR(LARGE(E347:J347,1),0)+IF($D$5&gt;=2,IFERROR(LARGE(E347:J347,2),0),0)+IF($D$5&gt;=3,IFERROR(LARGE(E347:J347,3),0),0)+IF($D$5&gt;=4,IFERROR(LARGE(E347:J347,4),0),0)+IF($D$5&gt;=5,IFERROR(LARGE(E347:J347,5),0),0)+IF($D$5&gt;=6,IFERROR(LARGE(E347:J347,6),0),0)</f>
        <v>380</v>
      </c>
      <c r="L347" s="32" t="s">
        <v>928</v>
      </c>
      <c r="M347" s="32"/>
      <c r="N347" s="32">
        <f>K347-(ROW(K347)-ROW(K$6))/10000</f>
        <v>379.96589999999998</v>
      </c>
      <c r="O347" s="32">
        <f>COUNT(E347:J347)</f>
        <v>3</v>
      </c>
      <c r="P347" s="32">
        <f ca="1">IF(AND(O347=1,OFFSET(D347,0,P$3)&gt;0),"Y",0)</f>
        <v>0</v>
      </c>
      <c r="Q347" s="33" t="s">
        <v>234</v>
      </c>
      <c r="R347" s="34">
        <f>1-(Q347=Q346)</f>
        <v>0</v>
      </c>
      <c r="S347" s="34">
        <f>N347+T347/1000+U347/10000+V347/100000+W347/1000000+X347/10000000+Y347/100000000</f>
        <v>380.13322999999997</v>
      </c>
      <c r="T347" s="27">
        <v>154</v>
      </c>
      <c r="U347" s="29">
        <v>123</v>
      </c>
      <c r="V347" s="27">
        <v>103</v>
      </c>
      <c r="W347" s="27"/>
      <c r="X347" s="27"/>
      <c r="Y347" s="27"/>
      <c r="AA347" s="35">
        <v>0</v>
      </c>
      <c r="AB347" s="35">
        <v>0</v>
      </c>
      <c r="AC347" s="35">
        <v>0</v>
      </c>
      <c r="AD347" s="35">
        <v>0</v>
      </c>
      <c r="AE347" s="36">
        <v>3</v>
      </c>
      <c r="AF347" s="37">
        <v>380.13322999999997</v>
      </c>
      <c r="AG347" s="38">
        <v>154</v>
      </c>
      <c r="AH347" s="32">
        <v>431</v>
      </c>
      <c r="AI347" s="38"/>
      <c r="AJ347" s="38"/>
      <c r="AK347" s="38"/>
      <c r="AL347" s="30"/>
      <c r="AM347" s="26"/>
      <c r="AN347" s="1"/>
    </row>
    <row r="348" spans="1:40" ht="15" x14ac:dyDescent="0.25">
      <c r="A348" s="57">
        <v>9</v>
      </c>
      <c r="B348" s="57">
        <v>9</v>
      </c>
      <c r="C348" s="57" t="s">
        <v>398</v>
      </c>
      <c r="D348" s="29" t="s">
        <v>59</v>
      </c>
      <c r="E348" s="29">
        <v>111</v>
      </c>
      <c r="F348" s="27">
        <v>121</v>
      </c>
      <c r="G348" s="27"/>
      <c r="H348" s="27">
        <v>140</v>
      </c>
      <c r="I348" s="27"/>
      <c r="J348" s="27"/>
      <c r="K348" s="32">
        <f>IFERROR(LARGE(E348:J348,1),0)+IF($D$5&gt;=2,IFERROR(LARGE(E348:J348,2),0),0)+IF($D$5&gt;=3,IFERROR(LARGE(E348:J348,3),0),0)+IF($D$5&gt;=4,IFERROR(LARGE(E348:J348,4),0),0)+IF($D$5&gt;=5,IFERROR(LARGE(E348:J348,5),0),0)+IF($D$5&gt;=6,IFERROR(LARGE(E348:J348,6),0),0)</f>
        <v>372</v>
      </c>
      <c r="L348" s="32" t="s">
        <v>928</v>
      </c>
      <c r="M348" s="32"/>
      <c r="N348" s="32">
        <f>K348-(ROW(K348)-ROW(K$6))/10000</f>
        <v>371.9658</v>
      </c>
      <c r="O348" s="32">
        <f>COUNT(E348:J348)</f>
        <v>3</v>
      </c>
      <c r="P348" s="32">
        <f ca="1">IF(AND(O348=1,OFFSET(D348,0,P$3)&gt;0),"Y",0)</f>
        <v>0</v>
      </c>
      <c r="Q348" s="33" t="s">
        <v>234</v>
      </c>
      <c r="R348" s="34">
        <f>1-(Q348=Q347)</f>
        <v>0</v>
      </c>
      <c r="S348" s="34">
        <f>N348+T348/1000+U348/10000+V348/100000+W348/1000000+X348/10000000+Y348/100000000</f>
        <v>372.11900999999995</v>
      </c>
      <c r="T348" s="27">
        <v>140</v>
      </c>
      <c r="U348" s="27">
        <v>121</v>
      </c>
      <c r="V348" s="29">
        <v>111</v>
      </c>
      <c r="W348" s="27"/>
      <c r="X348" s="27"/>
      <c r="Y348" s="27"/>
      <c r="AA348" s="35">
        <v>0</v>
      </c>
      <c r="AB348" s="35">
        <v>0</v>
      </c>
      <c r="AC348" s="35">
        <v>0</v>
      </c>
      <c r="AD348" s="35">
        <v>0</v>
      </c>
      <c r="AE348" s="36">
        <v>3</v>
      </c>
      <c r="AF348" s="37">
        <v>372.11900999999995</v>
      </c>
      <c r="AG348" s="38">
        <v>140</v>
      </c>
      <c r="AH348" s="32">
        <v>401</v>
      </c>
      <c r="AI348" s="38"/>
      <c r="AJ348" s="38"/>
      <c r="AK348" s="38"/>
      <c r="AL348" s="30"/>
      <c r="AM348" s="26"/>
      <c r="AN348" s="1"/>
    </row>
    <row r="349" spans="1:40" ht="15" x14ac:dyDescent="0.25">
      <c r="A349" s="57">
        <v>10</v>
      </c>
      <c r="B349" s="57">
        <v>10</v>
      </c>
      <c r="C349" s="57" t="s">
        <v>620</v>
      </c>
      <c r="D349" s="29" t="s">
        <v>109</v>
      </c>
      <c r="E349" s="29">
        <v>151</v>
      </c>
      <c r="F349" s="27">
        <v>149</v>
      </c>
      <c r="G349" s="27"/>
      <c r="H349" s="27"/>
      <c r="I349" s="27"/>
      <c r="J349" s="27"/>
      <c r="K349" s="32">
        <f>IFERROR(LARGE(E349:J349,1),0)+IF($D$5&gt;=2,IFERROR(LARGE(E349:J349,2),0),0)+IF($D$5&gt;=3,IFERROR(LARGE(E349:J349,3),0),0)+IF($D$5&gt;=4,IFERROR(LARGE(E349:J349,4),0),0)+IF($D$5&gt;=5,IFERROR(LARGE(E349:J349,5),0),0)+IF($D$5&gt;=6,IFERROR(LARGE(E349:J349,6),0),0)</f>
        <v>300</v>
      </c>
      <c r="L349" s="32" t="s">
        <v>928</v>
      </c>
      <c r="M349" s="32"/>
      <c r="N349" s="32">
        <f>K349-(ROW(K349)-ROW(K$6))/10000</f>
        <v>299.96570000000003</v>
      </c>
      <c r="O349" s="32">
        <f>COUNT(E349:J349)</f>
        <v>2</v>
      </c>
      <c r="P349" s="32">
        <f ca="1">IF(AND(O349=1,OFFSET(D349,0,P$3)&gt;0),"Y",0)</f>
        <v>0</v>
      </c>
      <c r="Q349" s="33" t="s">
        <v>234</v>
      </c>
      <c r="R349" s="34">
        <f>1-(Q349=Q348)</f>
        <v>0</v>
      </c>
      <c r="S349" s="34">
        <f>N349+T349/1000+U349/10000+V349/100000+W349/1000000+X349/10000000+Y349/100000000</f>
        <v>300.13160000000005</v>
      </c>
      <c r="T349" s="29">
        <v>151</v>
      </c>
      <c r="U349" s="27">
        <v>149</v>
      </c>
      <c r="V349" s="27"/>
      <c r="W349" s="27"/>
      <c r="X349" s="27"/>
      <c r="Y349" s="27"/>
      <c r="AA349" s="35">
        <v>0</v>
      </c>
      <c r="AB349" s="35">
        <v>0</v>
      </c>
      <c r="AC349" s="35">
        <v>0</v>
      </c>
      <c r="AD349" s="35">
        <v>0</v>
      </c>
      <c r="AE349" s="36">
        <v>2</v>
      </c>
      <c r="AF349" s="37">
        <v>300.13160000000005</v>
      </c>
      <c r="AG349" s="38">
        <v>151</v>
      </c>
      <c r="AH349" s="32">
        <v>451</v>
      </c>
      <c r="AI349" s="38"/>
      <c r="AJ349" s="38"/>
      <c r="AK349" s="38"/>
      <c r="AL349" s="30"/>
      <c r="AM349" s="26"/>
      <c r="AN349" s="1"/>
    </row>
    <row r="350" spans="1:40" ht="15" x14ac:dyDescent="0.25">
      <c r="A350" s="57">
        <v>11</v>
      </c>
      <c r="B350" s="57">
        <v>11</v>
      </c>
      <c r="C350" s="57" t="s">
        <v>395</v>
      </c>
      <c r="D350" s="29" t="s">
        <v>59</v>
      </c>
      <c r="E350" s="29">
        <v>112</v>
      </c>
      <c r="F350" s="27"/>
      <c r="G350" s="27"/>
      <c r="H350" s="27">
        <v>142</v>
      </c>
      <c r="I350" s="27"/>
      <c r="J350" s="27"/>
      <c r="K350" s="32">
        <f>IFERROR(LARGE(E350:J350,1),0)+IF($D$5&gt;=2,IFERROR(LARGE(E350:J350,2),0),0)+IF($D$5&gt;=3,IFERROR(LARGE(E350:J350,3),0),0)+IF($D$5&gt;=4,IFERROR(LARGE(E350:J350,4),0),0)+IF($D$5&gt;=5,IFERROR(LARGE(E350:J350,5),0),0)+IF($D$5&gt;=6,IFERROR(LARGE(E350:J350,6),0),0)</f>
        <v>254</v>
      </c>
      <c r="L350" s="32" t="s">
        <v>928</v>
      </c>
      <c r="M350" s="32"/>
      <c r="N350" s="32">
        <f>K350-(ROW(K350)-ROW(K$6))/10000</f>
        <v>253.96559999999999</v>
      </c>
      <c r="O350" s="32">
        <f>COUNT(E350:J350)</f>
        <v>2</v>
      </c>
      <c r="P350" s="32">
        <f ca="1">IF(AND(O350=1,OFFSET(D350,0,P$3)&gt;0),"Y",0)</f>
        <v>0</v>
      </c>
      <c r="Q350" s="33" t="s">
        <v>234</v>
      </c>
      <c r="R350" s="34">
        <f>1-(Q350=Q349)</f>
        <v>0</v>
      </c>
      <c r="S350" s="34">
        <f>N350+T350/1000+U350/10000+V350/100000+W350/1000000+X350/10000000+Y350/100000000</f>
        <v>254.11879999999999</v>
      </c>
      <c r="T350" s="27">
        <v>142</v>
      </c>
      <c r="U350" s="29">
        <v>112</v>
      </c>
      <c r="V350" s="27"/>
      <c r="W350" s="27"/>
      <c r="X350" s="27"/>
      <c r="Y350" s="27"/>
      <c r="AA350" s="35">
        <v>0</v>
      </c>
      <c r="AB350" s="35">
        <v>0</v>
      </c>
      <c r="AC350" s="35">
        <v>0</v>
      </c>
      <c r="AD350" s="35">
        <v>0</v>
      </c>
      <c r="AE350" s="36">
        <v>2</v>
      </c>
      <c r="AF350" s="37">
        <v>254.11879999999999</v>
      </c>
      <c r="AG350" s="38">
        <v>142</v>
      </c>
      <c r="AH350" s="32">
        <v>396</v>
      </c>
      <c r="AI350" s="38"/>
      <c r="AJ350" s="38"/>
      <c r="AK350" s="38"/>
      <c r="AL350" s="30"/>
      <c r="AM350" s="26"/>
      <c r="AN350" s="1"/>
    </row>
    <row r="351" spans="1:40" ht="15" x14ac:dyDescent="0.25">
      <c r="A351" s="57">
        <v>12</v>
      </c>
      <c r="B351" s="57">
        <v>12</v>
      </c>
      <c r="C351" s="57" t="s">
        <v>621</v>
      </c>
      <c r="D351" s="29" t="s">
        <v>40</v>
      </c>
      <c r="E351" s="29"/>
      <c r="F351" s="27">
        <v>198</v>
      </c>
      <c r="G351" s="27"/>
      <c r="H351" s="27"/>
      <c r="I351" s="27"/>
      <c r="J351" s="27"/>
      <c r="K351" s="32">
        <f>IFERROR(LARGE(E351:J351,1),0)+IF($D$5&gt;=2,IFERROR(LARGE(E351:J351,2),0),0)+IF($D$5&gt;=3,IFERROR(LARGE(E351:J351,3),0),0)+IF($D$5&gt;=4,IFERROR(LARGE(E351:J351,4),0),0)+IF($D$5&gt;=5,IFERROR(LARGE(E351:J351,5),0),0)+IF($D$5&gt;=6,IFERROR(LARGE(E351:J351,6),0),0)</f>
        <v>198</v>
      </c>
      <c r="L351" s="32" t="s">
        <v>928</v>
      </c>
      <c r="M351" s="32"/>
      <c r="N351" s="32">
        <f>K351-(ROW(K351)-ROW(K$6))/10000</f>
        <v>197.96549999999999</v>
      </c>
      <c r="O351" s="32">
        <f>COUNT(E351:J351)</f>
        <v>1</v>
      </c>
      <c r="P351" s="32">
        <f ca="1">IF(AND(O351=1,OFFSET(D351,0,P$3)&gt;0),"Y",0)</f>
        <v>0</v>
      </c>
      <c r="Q351" s="33" t="s">
        <v>234</v>
      </c>
      <c r="R351" s="34">
        <f>1-(Q351=Q350)</f>
        <v>0</v>
      </c>
      <c r="S351" s="34">
        <f>N351+T351/1000+U351/10000+V351/100000+W351/1000000+X351/10000000+Y351/100000000</f>
        <v>198.1635</v>
      </c>
      <c r="T351" s="27">
        <v>198</v>
      </c>
      <c r="U351" s="29"/>
      <c r="V351" s="27"/>
      <c r="W351" s="27"/>
      <c r="X351" s="27"/>
      <c r="Y351" s="27"/>
      <c r="AA351" s="35">
        <v>0</v>
      </c>
      <c r="AB351" s="35">
        <v>0</v>
      </c>
      <c r="AC351" s="35">
        <v>0</v>
      </c>
      <c r="AD351" s="35">
        <v>0</v>
      </c>
      <c r="AE351" s="36">
        <v>1</v>
      </c>
      <c r="AF351" s="37">
        <v>198.1635</v>
      </c>
      <c r="AG351" s="38">
        <v>198</v>
      </c>
      <c r="AH351" s="32">
        <v>396</v>
      </c>
      <c r="AI351" s="38"/>
      <c r="AJ351" s="38"/>
      <c r="AK351" s="38"/>
      <c r="AL351" s="30"/>
      <c r="AM351" s="26"/>
      <c r="AN351" s="1"/>
    </row>
    <row r="352" spans="1:40" ht="15" x14ac:dyDescent="0.25">
      <c r="A352" s="57">
        <v>13</v>
      </c>
      <c r="B352" s="57">
        <v>13</v>
      </c>
      <c r="C352" s="57" t="s">
        <v>622</v>
      </c>
      <c r="D352" s="29" t="s">
        <v>24</v>
      </c>
      <c r="E352" s="29"/>
      <c r="F352" s="27"/>
      <c r="G352" s="27">
        <v>92</v>
      </c>
      <c r="H352" s="27"/>
      <c r="I352" s="27"/>
      <c r="J352" s="27"/>
      <c r="K352" s="32">
        <f>IFERROR(LARGE(E352:J352,1),0)+IF($D$5&gt;=2,IFERROR(LARGE(E352:J352,2),0),0)+IF($D$5&gt;=3,IFERROR(LARGE(E352:J352,3),0),0)+IF($D$5&gt;=4,IFERROR(LARGE(E352:J352,4),0),0)+IF($D$5&gt;=5,IFERROR(LARGE(E352:J352,5),0),0)+IF($D$5&gt;=6,IFERROR(LARGE(E352:J352,6),0),0)</f>
        <v>92</v>
      </c>
      <c r="L352" s="32" t="s">
        <v>928</v>
      </c>
      <c r="M352" s="32"/>
      <c r="N352" s="32">
        <f>K352-(ROW(K352)-ROW(K$6))/10000</f>
        <v>91.965400000000002</v>
      </c>
      <c r="O352" s="32">
        <f>COUNT(E352:J352)</f>
        <v>1</v>
      </c>
      <c r="P352" s="32">
        <f ca="1">IF(AND(O352=1,OFFSET(D352,0,P$3)&gt;0),"Y",0)</f>
        <v>0</v>
      </c>
      <c r="Q352" s="33" t="s">
        <v>234</v>
      </c>
      <c r="R352" s="34">
        <f>1-(Q352=Q351)</f>
        <v>0</v>
      </c>
      <c r="S352" s="34">
        <f>N352+T352/1000+U352/10000+V352/100000+W352/1000000+X352/10000000+Y352/100000000</f>
        <v>92.057400000000001</v>
      </c>
      <c r="T352" s="27">
        <v>92</v>
      </c>
      <c r="U352" s="29"/>
      <c r="V352" s="27"/>
      <c r="W352" s="27"/>
      <c r="X352" s="27"/>
      <c r="Y352" s="27"/>
      <c r="AA352" s="35">
        <v>0</v>
      </c>
      <c r="AB352" s="35">
        <v>0</v>
      </c>
      <c r="AC352" s="35">
        <v>0</v>
      </c>
      <c r="AD352" s="35">
        <v>0</v>
      </c>
      <c r="AE352" s="36">
        <v>1</v>
      </c>
      <c r="AF352" s="37">
        <v>92.057400000000001</v>
      </c>
      <c r="AG352" s="38">
        <v>92</v>
      </c>
      <c r="AH352" s="32">
        <v>184</v>
      </c>
      <c r="AI352" s="38"/>
      <c r="AJ352" s="38"/>
      <c r="AK352" s="38"/>
      <c r="AL352" s="30"/>
      <c r="AM352" s="26"/>
      <c r="AN352" s="1"/>
    </row>
    <row r="353" spans="4:38" ht="3" customHeight="1" x14ac:dyDescent="0.2"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39"/>
      <c r="O353" s="27"/>
      <c r="P353" s="27"/>
      <c r="R353" s="58"/>
      <c r="S353" s="60"/>
      <c r="T353" s="27"/>
      <c r="U353" s="27"/>
      <c r="V353" s="27"/>
      <c r="W353" s="27"/>
      <c r="X353" s="27"/>
      <c r="Y353" s="27"/>
      <c r="AE353" s="59"/>
      <c r="AF353" s="59"/>
      <c r="AG353" s="26"/>
      <c r="AI353" s="38"/>
      <c r="AJ353" s="38"/>
      <c r="AK353" s="38"/>
      <c r="AL353" s="30"/>
    </row>
    <row r="354" spans="4:38" x14ac:dyDescent="0.2"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R354" s="58"/>
      <c r="S354" s="27"/>
      <c r="T354" s="27"/>
      <c r="U354" s="27"/>
      <c r="V354" s="27"/>
      <c r="W354" s="27"/>
      <c r="X354" s="27"/>
      <c r="Y354" s="27"/>
      <c r="AG354" s="26"/>
    </row>
    <row r="355" spans="4:38" x14ac:dyDescent="0.2"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R355" s="58"/>
      <c r="S355" s="27"/>
      <c r="T355" s="27"/>
      <c r="U355" s="27"/>
      <c r="V355" s="27"/>
      <c r="W355" s="27"/>
      <c r="X355" s="27"/>
      <c r="Y355" s="27"/>
      <c r="AG355" s="26"/>
    </row>
    <row r="356" spans="4:38" x14ac:dyDescent="0.2">
      <c r="E356" s="27"/>
      <c r="F356" s="27"/>
      <c r="G356" s="27"/>
      <c r="H356" s="27"/>
      <c r="I356" s="27"/>
      <c r="R356" s="61"/>
      <c r="AG356" s="26"/>
    </row>
    <row r="357" spans="4:38" x14ac:dyDescent="0.2">
      <c r="E357" s="27"/>
      <c r="F357" s="27"/>
      <c r="G357" s="27"/>
      <c r="H357" s="27"/>
      <c r="I357" s="27"/>
      <c r="R357" s="61"/>
      <c r="AG357" s="26"/>
    </row>
    <row r="358" spans="4:38" x14ac:dyDescent="0.2">
      <c r="E358" s="27"/>
      <c r="F358" s="27"/>
      <c r="G358" s="27"/>
      <c r="H358" s="27"/>
      <c r="I358" s="27"/>
      <c r="R358" s="61"/>
      <c r="AG358" s="26"/>
    </row>
    <row r="359" spans="4:38" x14ac:dyDescent="0.2">
      <c r="E359" s="27"/>
      <c r="F359" s="27"/>
      <c r="G359" s="27"/>
      <c r="I359" s="27"/>
      <c r="R359" s="61"/>
      <c r="AG359" s="26"/>
    </row>
    <row r="360" spans="4:38" x14ac:dyDescent="0.2">
      <c r="E360" s="27"/>
      <c r="F360" s="27"/>
      <c r="G360" s="27"/>
      <c r="H360" s="27"/>
      <c r="I360" s="27"/>
      <c r="R360" s="61"/>
      <c r="AG360" s="26"/>
    </row>
    <row r="361" spans="4:38" ht="15" x14ac:dyDescent="0.25">
      <c r="E361" s="27"/>
      <c r="F361" s="27"/>
      <c r="G361" s="27"/>
      <c r="H361" s="62"/>
      <c r="I361" s="27"/>
      <c r="R361" s="61"/>
      <c r="AG361" s="26"/>
    </row>
    <row r="362" spans="4:38" x14ac:dyDescent="0.2">
      <c r="E362" s="27"/>
      <c r="F362" s="27"/>
      <c r="G362" s="27"/>
      <c r="H362" s="27"/>
      <c r="I362" s="27"/>
      <c r="R362" s="61"/>
      <c r="AG362" s="26"/>
    </row>
    <row r="363" spans="4:38" x14ac:dyDescent="0.2">
      <c r="E363" s="27"/>
      <c r="F363" s="27"/>
      <c r="G363" s="27"/>
      <c r="H363" s="27"/>
      <c r="I363" s="27"/>
      <c r="R363" s="61"/>
      <c r="AG363" s="26"/>
    </row>
    <row r="364" spans="4:38" x14ac:dyDescent="0.2">
      <c r="E364" s="27"/>
      <c r="F364" s="27"/>
      <c r="G364" s="27"/>
      <c r="H364" s="27"/>
      <c r="I364" s="27"/>
      <c r="R364" s="61"/>
      <c r="AG364" s="26"/>
    </row>
    <row r="365" spans="4:38" x14ac:dyDescent="0.2">
      <c r="E365" s="27"/>
      <c r="F365" s="27"/>
      <c r="G365" s="27"/>
      <c r="H365" s="27"/>
      <c r="I365" s="27"/>
      <c r="R365" s="61"/>
      <c r="AG365" s="26"/>
    </row>
    <row r="366" spans="4:38" x14ac:dyDescent="0.2">
      <c r="E366" s="27"/>
      <c r="F366" s="27"/>
      <c r="G366" s="27"/>
      <c r="H366" s="27"/>
      <c r="I366" s="27"/>
      <c r="R366" s="61"/>
      <c r="AG366" s="26"/>
    </row>
    <row r="367" spans="4:38" ht="15" x14ac:dyDescent="0.25">
      <c r="E367" s="27"/>
      <c r="F367" s="27"/>
      <c r="G367" s="62"/>
      <c r="H367" s="27"/>
      <c r="I367" s="27"/>
      <c r="R367" s="61"/>
      <c r="AG367" s="26"/>
    </row>
    <row r="368" spans="4:38" x14ac:dyDescent="0.2">
      <c r="E368" s="27"/>
      <c r="F368" s="27"/>
      <c r="G368" s="27"/>
      <c r="H368" s="27"/>
      <c r="I368" s="27"/>
      <c r="R368" s="61"/>
      <c r="AG368" s="26"/>
    </row>
    <row r="369" spans="5:33" x14ac:dyDescent="0.2">
      <c r="E369" s="27"/>
      <c r="F369" s="27"/>
      <c r="G369" s="27"/>
      <c r="H369" s="27"/>
      <c r="I369" s="27"/>
      <c r="R369" s="61"/>
      <c r="AG369" s="26"/>
    </row>
    <row r="370" spans="5:33" x14ac:dyDescent="0.2">
      <c r="E370" s="27"/>
      <c r="F370" s="27"/>
      <c r="G370" s="27"/>
      <c r="H370" s="27"/>
      <c r="R370" s="61"/>
      <c r="AG370" s="26"/>
    </row>
    <row r="371" spans="5:33" ht="15" x14ac:dyDescent="0.25">
      <c r="E371" s="62"/>
      <c r="F371" s="27"/>
      <c r="G371" s="27"/>
      <c r="H371" s="27"/>
      <c r="I371" s="27"/>
      <c r="R371" s="61"/>
      <c r="AG371" s="26"/>
    </row>
    <row r="372" spans="5:33" ht="15" x14ac:dyDescent="0.25">
      <c r="E372" s="27"/>
      <c r="F372" s="27"/>
      <c r="G372" s="27"/>
      <c r="H372" s="27"/>
      <c r="I372" s="62"/>
      <c r="R372" s="61"/>
      <c r="AG372" s="26"/>
    </row>
    <row r="373" spans="5:33" x14ac:dyDescent="0.2">
      <c r="E373" s="27"/>
      <c r="F373" s="27"/>
      <c r="G373" s="27"/>
      <c r="H373" s="27"/>
      <c r="I373" s="27"/>
      <c r="R373" s="61"/>
      <c r="AG373" s="26"/>
    </row>
    <row r="374" spans="5:33" x14ac:dyDescent="0.2">
      <c r="E374" s="27"/>
      <c r="F374" s="27"/>
      <c r="G374" s="27"/>
      <c r="H374" s="27"/>
      <c r="I374" s="27"/>
      <c r="R374" s="61"/>
      <c r="AG374" s="26"/>
    </row>
    <row r="375" spans="5:33" x14ac:dyDescent="0.2">
      <c r="E375" s="27"/>
      <c r="G375" s="27"/>
      <c r="H375" s="27"/>
      <c r="I375" s="27"/>
      <c r="R375" s="61"/>
      <c r="AG375" s="26"/>
    </row>
    <row r="376" spans="5:33" x14ac:dyDescent="0.2">
      <c r="E376" s="27"/>
      <c r="G376" s="27"/>
      <c r="H376" s="27"/>
      <c r="I376" s="27"/>
      <c r="R376" s="61"/>
      <c r="AG376" s="26"/>
    </row>
    <row r="377" spans="5:33" ht="15" x14ac:dyDescent="0.25">
      <c r="E377" s="27"/>
      <c r="F377" s="62"/>
      <c r="G377" s="27"/>
      <c r="H377" s="27"/>
      <c r="I377" s="27"/>
      <c r="R377" s="61"/>
      <c r="AG377" s="26"/>
    </row>
    <row r="378" spans="5:33" x14ac:dyDescent="0.2">
      <c r="E378" s="27"/>
      <c r="F378" s="27"/>
      <c r="G378" s="27"/>
      <c r="H378" s="27"/>
      <c r="I378" s="27"/>
      <c r="R378" s="61"/>
      <c r="AG378" s="26"/>
    </row>
    <row r="379" spans="5:33" x14ac:dyDescent="0.2">
      <c r="E379" s="27"/>
      <c r="F379" s="27"/>
      <c r="G379" s="27"/>
      <c r="H379" s="27"/>
      <c r="I379" s="27"/>
      <c r="R379" s="61"/>
      <c r="AG379" s="26"/>
    </row>
    <row r="380" spans="5:33" x14ac:dyDescent="0.2">
      <c r="E380" s="27"/>
      <c r="F380" s="27"/>
      <c r="G380" s="27"/>
      <c r="H380" s="27"/>
      <c r="I380" s="27"/>
      <c r="AG380" s="26"/>
    </row>
    <row r="381" spans="5:33" x14ac:dyDescent="0.2">
      <c r="E381" s="27"/>
      <c r="F381" s="27"/>
      <c r="G381" s="27"/>
      <c r="H381" s="27"/>
      <c r="I381" s="27"/>
      <c r="AG381" s="26"/>
    </row>
    <row r="382" spans="5:33" x14ac:dyDescent="0.2">
      <c r="E382" s="27"/>
      <c r="F382" s="27"/>
      <c r="G382" s="27"/>
      <c r="H382" s="27"/>
      <c r="I382" s="27"/>
      <c r="AG382" s="26"/>
    </row>
    <row r="383" spans="5:33" x14ac:dyDescent="0.2">
      <c r="E383" s="27"/>
      <c r="F383" s="27"/>
      <c r="G383" s="27"/>
      <c r="I383" s="27"/>
      <c r="AG383" s="26"/>
    </row>
    <row r="384" spans="5:33" x14ac:dyDescent="0.2">
      <c r="E384" s="27"/>
      <c r="F384" s="27"/>
      <c r="G384" s="27"/>
      <c r="H384" s="27"/>
      <c r="I384" s="27"/>
      <c r="AG384" s="26"/>
    </row>
    <row r="385" spans="5:33" ht="15" x14ac:dyDescent="0.25">
      <c r="E385" s="27"/>
      <c r="F385" s="27"/>
      <c r="G385" s="27"/>
      <c r="H385" s="62"/>
      <c r="I385" s="27"/>
      <c r="AG385" s="26"/>
    </row>
    <row r="386" spans="5:33" x14ac:dyDescent="0.2">
      <c r="E386" s="27"/>
      <c r="F386" s="27"/>
      <c r="G386" s="27"/>
      <c r="H386" s="27"/>
      <c r="I386" s="27"/>
      <c r="AG386" s="26"/>
    </row>
    <row r="387" spans="5:33" x14ac:dyDescent="0.2">
      <c r="E387" s="27"/>
      <c r="F387" s="27"/>
      <c r="G387" s="27"/>
      <c r="H387" s="27"/>
      <c r="I387" s="27"/>
      <c r="AG387" s="26"/>
    </row>
    <row r="388" spans="5:33" x14ac:dyDescent="0.2">
      <c r="E388" s="27"/>
      <c r="F388" s="27"/>
      <c r="G388" s="27"/>
      <c r="H388" s="27"/>
      <c r="I388" s="27"/>
      <c r="AG388" s="26"/>
    </row>
    <row r="389" spans="5:33" x14ac:dyDescent="0.2">
      <c r="E389" s="27"/>
      <c r="F389" s="27"/>
      <c r="G389" s="27"/>
      <c r="H389" s="27"/>
      <c r="I389" s="27"/>
      <c r="AG389" s="26"/>
    </row>
    <row r="390" spans="5:33" x14ac:dyDescent="0.2">
      <c r="E390" s="27"/>
      <c r="F390" s="27"/>
      <c r="G390" s="27"/>
      <c r="H390" s="27"/>
      <c r="I390" s="27"/>
      <c r="AG390" s="26"/>
    </row>
    <row r="391" spans="5:33" x14ac:dyDescent="0.2">
      <c r="E391" s="27"/>
      <c r="F391" s="27"/>
      <c r="G391" s="27"/>
      <c r="H391" s="27"/>
      <c r="I391" s="27"/>
      <c r="AG391" s="26"/>
    </row>
    <row r="392" spans="5:33" x14ac:dyDescent="0.2">
      <c r="E392" s="27"/>
      <c r="F392" s="27"/>
      <c r="G392" s="27"/>
      <c r="H392" s="27"/>
      <c r="I392" s="27"/>
      <c r="AG392" s="26"/>
    </row>
    <row r="393" spans="5:33" x14ac:dyDescent="0.2">
      <c r="E393" s="27"/>
      <c r="F393" s="27"/>
      <c r="G393" s="27"/>
      <c r="H393" s="27"/>
      <c r="I393" s="27"/>
      <c r="AG393" s="26"/>
    </row>
    <row r="394" spans="5:33" ht="15" x14ac:dyDescent="0.25">
      <c r="E394" s="27"/>
      <c r="G394" s="27"/>
      <c r="H394" s="27"/>
      <c r="I394" s="62"/>
      <c r="AG394" s="26"/>
    </row>
    <row r="395" spans="5:33" x14ac:dyDescent="0.2">
      <c r="E395" s="27"/>
      <c r="F395" s="27"/>
      <c r="G395" s="27"/>
      <c r="H395" s="27"/>
      <c r="I395" s="27"/>
      <c r="AG395" s="26"/>
    </row>
    <row r="396" spans="5:33" ht="15" x14ac:dyDescent="0.25">
      <c r="E396" s="27"/>
      <c r="F396" s="62"/>
      <c r="G396" s="27"/>
      <c r="H396" s="27"/>
      <c r="I396" s="27"/>
      <c r="AG396" s="26"/>
    </row>
    <row r="397" spans="5:33" ht="15" x14ac:dyDescent="0.25">
      <c r="E397" s="62"/>
      <c r="F397" s="27"/>
      <c r="G397" s="62"/>
      <c r="H397" s="27"/>
      <c r="I397" s="27"/>
      <c r="AG397" s="26"/>
    </row>
    <row r="398" spans="5:33" x14ac:dyDescent="0.2">
      <c r="E398" s="27"/>
      <c r="F398" s="27"/>
      <c r="G398" s="27"/>
      <c r="H398" s="27"/>
      <c r="I398" s="27"/>
      <c r="AG398" s="26"/>
    </row>
    <row r="399" spans="5:33" x14ac:dyDescent="0.2">
      <c r="E399" s="27"/>
      <c r="F399" s="27"/>
      <c r="G399" s="27"/>
      <c r="H399" s="27"/>
      <c r="I399" s="27"/>
      <c r="AG399" s="26"/>
    </row>
    <row r="400" spans="5:33" x14ac:dyDescent="0.2">
      <c r="E400" s="27"/>
      <c r="F400" s="27"/>
      <c r="G400" s="27"/>
      <c r="H400" s="27"/>
      <c r="I400" s="27"/>
      <c r="AG400" s="26"/>
    </row>
    <row r="401" spans="5:33" x14ac:dyDescent="0.2">
      <c r="E401" s="27"/>
      <c r="F401" s="27"/>
      <c r="G401" s="27"/>
      <c r="H401" s="27"/>
      <c r="I401" s="27"/>
      <c r="AG401" s="26"/>
    </row>
    <row r="402" spans="5:33" x14ac:dyDescent="0.2">
      <c r="E402" s="27"/>
      <c r="F402" s="27"/>
      <c r="G402" s="27"/>
      <c r="H402" s="27"/>
      <c r="I402" s="27"/>
      <c r="AG402" s="26"/>
    </row>
    <row r="403" spans="5:33" x14ac:dyDescent="0.2">
      <c r="E403" s="27"/>
      <c r="F403" s="27"/>
      <c r="G403" s="27"/>
      <c r="H403" s="27"/>
      <c r="I403" s="27"/>
      <c r="AG403" s="26"/>
    </row>
    <row r="404" spans="5:33" ht="15" x14ac:dyDescent="0.25">
      <c r="E404" s="27"/>
      <c r="F404" s="27"/>
      <c r="G404" s="27"/>
      <c r="H404" s="62"/>
      <c r="I404" s="27"/>
      <c r="AG404" s="26"/>
    </row>
    <row r="405" spans="5:33" x14ac:dyDescent="0.2">
      <c r="E405" s="27"/>
      <c r="F405" s="27"/>
      <c r="G405" s="27"/>
      <c r="H405" s="27"/>
      <c r="I405" s="27"/>
      <c r="AG405" s="26"/>
    </row>
    <row r="406" spans="5:33" x14ac:dyDescent="0.2">
      <c r="E406" s="27"/>
      <c r="F406" s="27"/>
      <c r="G406" s="27"/>
      <c r="H406" s="27"/>
      <c r="I406" s="27"/>
      <c r="AG406" s="26"/>
    </row>
    <row r="407" spans="5:33" x14ac:dyDescent="0.2">
      <c r="E407" s="27"/>
      <c r="F407" s="27"/>
      <c r="G407" s="27"/>
      <c r="H407" s="27"/>
      <c r="I407" s="27"/>
      <c r="AG407" s="26"/>
    </row>
    <row r="408" spans="5:33" x14ac:dyDescent="0.2">
      <c r="E408" s="27"/>
      <c r="F408" s="27"/>
      <c r="G408" s="27"/>
      <c r="H408" s="27"/>
      <c r="I408" s="27"/>
      <c r="AG408" s="26"/>
    </row>
    <row r="409" spans="5:33" x14ac:dyDescent="0.2">
      <c r="E409" s="27"/>
      <c r="F409" s="27"/>
      <c r="G409" s="27"/>
      <c r="H409" s="27"/>
      <c r="I409" s="27"/>
      <c r="AG409" s="26"/>
    </row>
    <row r="410" spans="5:33" x14ac:dyDescent="0.2">
      <c r="E410" s="27"/>
      <c r="F410" s="27"/>
      <c r="G410" s="27"/>
      <c r="H410" s="27"/>
      <c r="I410" s="27"/>
      <c r="AG410" s="26"/>
    </row>
    <row r="411" spans="5:33" x14ac:dyDescent="0.2">
      <c r="E411" s="27"/>
      <c r="F411" s="27"/>
      <c r="G411" s="27"/>
      <c r="H411" s="27"/>
      <c r="I411" s="27"/>
      <c r="AG411" s="26"/>
    </row>
    <row r="412" spans="5:33" x14ac:dyDescent="0.2">
      <c r="E412" s="27"/>
      <c r="F412" s="27"/>
      <c r="G412" s="27"/>
      <c r="H412" s="27"/>
      <c r="I412" s="27"/>
      <c r="AG412" s="26"/>
    </row>
    <row r="413" spans="5:33" x14ac:dyDescent="0.2">
      <c r="E413" s="27"/>
      <c r="F413" s="27"/>
      <c r="G413" s="27"/>
      <c r="H413" s="27"/>
      <c r="I413" s="27"/>
      <c r="AG413" s="26"/>
    </row>
    <row r="414" spans="5:33" x14ac:dyDescent="0.2">
      <c r="E414" s="27"/>
      <c r="F414" s="27"/>
      <c r="G414" s="27"/>
      <c r="H414" s="27"/>
      <c r="I414" s="27"/>
      <c r="AG414" s="26"/>
    </row>
    <row r="415" spans="5:33" x14ac:dyDescent="0.2">
      <c r="E415" s="27"/>
      <c r="F415" s="27"/>
      <c r="G415" s="27"/>
      <c r="H415" s="27"/>
      <c r="I415" s="27"/>
      <c r="AG415" s="26"/>
    </row>
    <row r="416" spans="5:33" ht="15" x14ac:dyDescent="0.25">
      <c r="E416" s="27"/>
      <c r="F416" s="62"/>
      <c r="G416" s="27"/>
      <c r="H416" s="27"/>
      <c r="I416" s="27"/>
      <c r="AG416" s="26"/>
    </row>
    <row r="417" spans="5:33" ht="15" x14ac:dyDescent="0.25">
      <c r="E417" s="62"/>
      <c r="F417" s="27"/>
      <c r="G417" s="27"/>
      <c r="H417" s="27"/>
      <c r="I417" s="27"/>
      <c r="AG417" s="26"/>
    </row>
    <row r="418" spans="5:33" x14ac:dyDescent="0.2">
      <c r="E418" s="27"/>
      <c r="F418" s="27"/>
      <c r="G418" s="27"/>
      <c r="H418" s="27"/>
      <c r="AG418" s="26"/>
    </row>
    <row r="419" spans="5:33" x14ac:dyDescent="0.2">
      <c r="E419" s="27"/>
      <c r="F419" s="27"/>
      <c r="G419" s="27"/>
      <c r="H419" s="27"/>
      <c r="I419" s="27"/>
      <c r="AG419" s="26"/>
    </row>
    <row r="420" spans="5:33" ht="15" x14ac:dyDescent="0.25">
      <c r="E420" s="27"/>
      <c r="F420" s="27"/>
      <c r="G420" s="27"/>
      <c r="H420" s="27"/>
      <c r="I420" s="62"/>
    </row>
    <row r="421" spans="5:33" ht="15" x14ac:dyDescent="0.25">
      <c r="E421" s="27"/>
      <c r="F421" s="27"/>
      <c r="G421" s="62"/>
      <c r="H421" s="27"/>
      <c r="I421" s="27"/>
    </row>
    <row r="422" spans="5:33" x14ac:dyDescent="0.2">
      <c r="E422" s="27"/>
      <c r="F422" s="27"/>
      <c r="G422" s="27"/>
      <c r="H422" s="27"/>
      <c r="I422" s="27"/>
    </row>
    <row r="423" spans="5:33" x14ac:dyDescent="0.2">
      <c r="E423" s="27"/>
      <c r="F423" s="27"/>
      <c r="G423" s="27"/>
      <c r="H423" s="27"/>
      <c r="I423" s="27"/>
    </row>
    <row r="424" spans="5:33" x14ac:dyDescent="0.2">
      <c r="E424" s="27"/>
      <c r="F424" s="27"/>
      <c r="G424" s="27"/>
      <c r="H424" s="27"/>
      <c r="I424" s="27"/>
    </row>
    <row r="425" spans="5:33" x14ac:dyDescent="0.2">
      <c r="E425" s="27"/>
      <c r="F425" s="27"/>
      <c r="G425" s="27"/>
      <c r="H425" s="27"/>
      <c r="I425" s="27"/>
    </row>
    <row r="426" spans="5:33" x14ac:dyDescent="0.2">
      <c r="E426" s="27"/>
      <c r="F426" s="27"/>
      <c r="G426" s="27"/>
      <c r="I426" s="27"/>
    </row>
    <row r="427" spans="5:33" x14ac:dyDescent="0.2">
      <c r="E427" s="27"/>
      <c r="F427" s="27"/>
      <c r="G427" s="27"/>
      <c r="H427" s="27"/>
      <c r="I427" s="27"/>
    </row>
    <row r="428" spans="5:33" ht="15" x14ac:dyDescent="0.25">
      <c r="E428" s="27"/>
      <c r="F428" s="27"/>
      <c r="G428" s="27"/>
      <c r="H428" s="62"/>
      <c r="I428" s="27"/>
    </row>
    <row r="429" spans="5:33" x14ac:dyDescent="0.2">
      <c r="E429" s="27"/>
      <c r="F429" s="27"/>
      <c r="G429" s="27"/>
      <c r="H429" s="27"/>
      <c r="I429" s="27"/>
    </row>
    <row r="430" spans="5:33" x14ac:dyDescent="0.2">
      <c r="E430" s="27"/>
      <c r="F430" s="27"/>
      <c r="G430" s="27"/>
      <c r="H430" s="27"/>
      <c r="I430" s="27"/>
    </row>
    <row r="431" spans="5:33" x14ac:dyDescent="0.2">
      <c r="E431" s="27"/>
      <c r="F431" s="27"/>
      <c r="G431" s="27"/>
      <c r="H431" s="27"/>
      <c r="I431" s="27"/>
    </row>
    <row r="432" spans="5:33" ht="15" x14ac:dyDescent="0.25">
      <c r="E432" s="62"/>
      <c r="F432" s="27"/>
      <c r="G432" s="62"/>
      <c r="H432" s="27"/>
      <c r="I432" s="27"/>
    </row>
    <row r="433" spans="5:9" x14ac:dyDescent="0.2">
      <c r="E433" s="27"/>
      <c r="F433" s="27"/>
      <c r="G433" s="27"/>
      <c r="H433" s="27"/>
      <c r="I433" s="27"/>
    </row>
    <row r="434" spans="5:9" x14ac:dyDescent="0.2">
      <c r="E434" s="27"/>
      <c r="G434" s="27"/>
      <c r="H434" s="27"/>
      <c r="I434" s="27"/>
    </row>
    <row r="435" spans="5:9" x14ac:dyDescent="0.2">
      <c r="E435" s="27"/>
      <c r="F435" s="27"/>
      <c r="G435" s="27"/>
      <c r="H435" s="27"/>
      <c r="I435" s="27"/>
    </row>
    <row r="436" spans="5:9" ht="15" x14ac:dyDescent="0.25">
      <c r="E436" s="27"/>
      <c r="F436" s="62"/>
      <c r="G436" s="27"/>
      <c r="H436" s="27"/>
      <c r="I436" s="27"/>
    </row>
    <row r="437" spans="5:9" ht="15" x14ac:dyDescent="0.25">
      <c r="E437" s="27"/>
      <c r="F437" s="27"/>
      <c r="G437" s="27"/>
      <c r="H437" s="27"/>
      <c r="I437" s="62"/>
    </row>
    <row r="438" spans="5:9" x14ac:dyDescent="0.2">
      <c r="E438" s="27"/>
      <c r="F438" s="27"/>
      <c r="G438" s="27"/>
      <c r="H438" s="27"/>
      <c r="I438" s="27"/>
    </row>
    <row r="439" spans="5:9" x14ac:dyDescent="0.2">
      <c r="E439" s="27"/>
      <c r="F439" s="27"/>
      <c r="G439" s="27"/>
      <c r="H439" s="27"/>
      <c r="I439" s="27"/>
    </row>
    <row r="440" spans="5:9" ht="15" x14ac:dyDescent="0.25">
      <c r="E440" s="27"/>
      <c r="F440" s="27"/>
      <c r="G440" s="27"/>
      <c r="H440" s="62"/>
      <c r="I440" s="27"/>
    </row>
    <row r="441" spans="5:9" x14ac:dyDescent="0.2">
      <c r="E441" s="27"/>
      <c r="F441" s="27"/>
      <c r="G441" s="27"/>
      <c r="H441" s="27"/>
      <c r="I441" s="27"/>
    </row>
    <row r="442" spans="5:9" x14ac:dyDescent="0.2">
      <c r="E442" s="27"/>
      <c r="F442" s="27"/>
      <c r="G442" s="27"/>
      <c r="H442" s="27"/>
      <c r="I442" s="27"/>
    </row>
    <row r="443" spans="5:9" x14ac:dyDescent="0.2">
      <c r="E443" s="27"/>
      <c r="F443" s="27"/>
      <c r="G443" s="27"/>
      <c r="H443" s="27"/>
      <c r="I443" s="27"/>
    </row>
    <row r="444" spans="5:9" x14ac:dyDescent="0.2">
      <c r="E444" s="27"/>
      <c r="F444" s="27"/>
      <c r="G444" s="27"/>
      <c r="H444" s="27"/>
      <c r="I444" s="27"/>
    </row>
    <row r="445" spans="5:9" ht="15" x14ac:dyDescent="0.25">
      <c r="E445" s="27"/>
      <c r="F445" s="27"/>
      <c r="G445" s="62"/>
      <c r="H445" s="27"/>
      <c r="I445" s="27"/>
    </row>
    <row r="446" spans="5:9" x14ac:dyDescent="0.2">
      <c r="E446" s="27"/>
      <c r="F446" s="27"/>
      <c r="G446" s="27"/>
      <c r="H446" s="27"/>
      <c r="I446" s="27"/>
    </row>
    <row r="447" spans="5:9" ht="15" x14ac:dyDescent="0.25">
      <c r="E447" s="62"/>
      <c r="F447" s="62"/>
      <c r="G447" s="27"/>
      <c r="H447" s="27"/>
      <c r="I447" s="27"/>
    </row>
    <row r="448" spans="5:9" x14ac:dyDescent="0.2">
      <c r="E448" s="27"/>
      <c r="F448" s="27"/>
      <c r="G448" s="27"/>
      <c r="H448" s="27"/>
      <c r="I448" s="27"/>
    </row>
    <row r="449" spans="5:9" x14ac:dyDescent="0.2">
      <c r="E449" s="27"/>
      <c r="F449" s="27"/>
      <c r="G449" s="27"/>
      <c r="H449" s="27"/>
    </row>
    <row r="450" spans="5:9" x14ac:dyDescent="0.2">
      <c r="E450" s="27"/>
      <c r="F450" s="27"/>
      <c r="G450" s="27"/>
      <c r="H450" s="27"/>
    </row>
    <row r="451" spans="5:9" ht="15" x14ac:dyDescent="0.25">
      <c r="E451" s="27"/>
      <c r="F451" s="27"/>
      <c r="H451" s="27"/>
      <c r="I451" s="62"/>
    </row>
    <row r="452" spans="5:9" x14ac:dyDescent="0.2">
      <c r="F452" s="27"/>
      <c r="H452" s="27"/>
      <c r="I452" s="27"/>
    </row>
    <row r="453" spans="5:9" ht="15" x14ac:dyDescent="0.25">
      <c r="F453" s="27"/>
      <c r="G453" s="62"/>
      <c r="I453" s="27"/>
    </row>
    <row r="454" spans="5:9" ht="15" x14ac:dyDescent="0.25">
      <c r="E454" s="62"/>
      <c r="G454" s="27"/>
      <c r="I454" s="27"/>
    </row>
    <row r="455" spans="5:9" ht="15" x14ac:dyDescent="0.25">
      <c r="E455" s="27"/>
      <c r="G455" s="27"/>
      <c r="H455" s="62"/>
      <c r="I455" s="27"/>
    </row>
    <row r="456" spans="5:9" ht="15" x14ac:dyDescent="0.25">
      <c r="E456" s="27"/>
      <c r="F456" s="62"/>
      <c r="G456" s="27"/>
      <c r="H456" s="27"/>
      <c r="I456" s="27"/>
    </row>
    <row r="457" spans="5:9" x14ac:dyDescent="0.2">
      <c r="E457" s="27"/>
      <c r="F457" s="27"/>
      <c r="G457" s="27"/>
      <c r="H457" s="27"/>
      <c r="I457" s="27"/>
    </row>
    <row r="458" spans="5:9" x14ac:dyDescent="0.2">
      <c r="F458" s="27"/>
      <c r="H458" s="27"/>
      <c r="I458" s="27"/>
    </row>
    <row r="459" spans="5:9" x14ac:dyDescent="0.2">
      <c r="F459" s="27"/>
      <c r="H459" s="27"/>
    </row>
    <row r="461" spans="5:9" ht="15" x14ac:dyDescent="0.25">
      <c r="I461" s="62"/>
    </row>
    <row r="462" spans="5:9" ht="15" x14ac:dyDescent="0.25">
      <c r="F462" s="62"/>
      <c r="H462" s="62"/>
      <c r="I462" s="27"/>
    </row>
    <row r="463" spans="5:9" x14ac:dyDescent="0.2">
      <c r="F463" s="27"/>
      <c r="H463" s="27"/>
      <c r="I463" s="27"/>
    </row>
    <row r="464" spans="5:9" x14ac:dyDescent="0.2">
      <c r="F464" s="27"/>
      <c r="H464" s="27"/>
      <c r="I464" s="27"/>
    </row>
    <row r="465" spans="6:9" x14ac:dyDescent="0.2">
      <c r="F465" s="27"/>
      <c r="H465" s="27"/>
      <c r="I465" s="27"/>
    </row>
    <row r="466" spans="6:9" x14ac:dyDescent="0.2">
      <c r="H466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77" max="11" man="1"/>
    <brk id="118" max="11" man="1"/>
    <brk id="163" max="11" man="1"/>
    <brk id="216" max="11" man="1"/>
    <brk id="264" max="11" man="1"/>
    <brk id="310" max="11" man="1"/>
    <brk id="33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Women">
    <tabColor rgb="FF00B050"/>
  </sheetPr>
  <dimension ref="A1:AN483"/>
  <sheetViews>
    <sheetView topLeftCell="A4" workbookViewId="0">
      <pane ySplit="3" topLeftCell="A7" activePane="bottomLeft" state="frozen"/>
      <selection activeCell="A4" sqref="A4"/>
      <selection pane="bottomLeft" activeCell="P3" sqref="P3"/>
    </sheetView>
  </sheetViews>
  <sheetFormatPr defaultRowHeight="12.75" outlineLevelRow="1" outlineLevelCol="1" x14ac:dyDescent="0.2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31" width="9.140625" style="2"/>
    <col min="32" max="32" width="9.140625" style="2" customWidth="1"/>
    <col min="33" max="33" width="9.140625" style="2"/>
    <col min="34" max="34" width="10.7109375" style="2" customWidth="1"/>
    <col min="35" max="37" width="9.140625" style="2"/>
    <col min="38" max="38" width="1.7109375" style="2" customWidth="1"/>
    <col min="39" max="16384" width="9.140625" style="2"/>
  </cols>
  <sheetData>
    <row r="1" spans="1:40" hidden="1" outlineLevel="1" x14ac:dyDescent="0.2">
      <c r="Q1" s="27"/>
      <c r="R1" s="27"/>
      <c r="S1" s="28" t="s">
        <v>402</v>
      </c>
      <c r="T1" s="27" t="str">
        <f t="shared" ref="T1:Y1" si="0">IF(OR(T$6&gt;$D$5,T$6&gt;COUNT($E1:$J1)),"",LARGE($E1:$J1,T$6))</f>
        <v/>
      </c>
      <c r="U1" s="27" t="str">
        <f t="shared" si="0"/>
        <v/>
      </c>
      <c r="V1" s="27" t="str">
        <f t="shared" si="0"/>
        <v/>
      </c>
      <c r="W1" s="27" t="str">
        <f t="shared" si="0"/>
        <v/>
      </c>
      <c r="X1" s="27" t="str">
        <f t="shared" si="0"/>
        <v/>
      </c>
      <c r="Y1" s="27" t="str">
        <f t="shared" si="0"/>
        <v/>
      </c>
      <c r="Z1" s="1"/>
      <c r="AA1" s="1"/>
      <c r="AB1" s="1"/>
      <c r="AC1" s="1"/>
      <c r="AD1" s="1"/>
      <c r="AE1" s="1"/>
      <c r="AF1" s="1"/>
      <c r="AL1" s="30"/>
    </row>
    <row r="2" spans="1:40" hidden="1" outlineLevel="1" x14ac:dyDescent="0.2">
      <c r="A2" s="2" t="s">
        <v>404</v>
      </c>
      <c r="J2" s="31" t="s">
        <v>623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926</v>
      </c>
      <c r="M2" s="32"/>
      <c r="N2" s="39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7"/>
      <c r="U2" s="27"/>
      <c r="V2" s="27"/>
      <c r="W2" s="27"/>
      <c r="X2" s="27"/>
      <c r="Y2" s="27"/>
      <c r="Z2" s="31" t="s">
        <v>624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63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40" hidden="1" outlineLevel="1" x14ac:dyDescent="0.2">
      <c r="J3" s="31"/>
      <c r="K3" s="27"/>
      <c r="L3" s="27"/>
      <c r="M3" s="27"/>
      <c r="N3" s="39"/>
      <c r="O3" s="27" t="s">
        <v>408</v>
      </c>
      <c r="P3" s="40">
        <v>4</v>
      </c>
      <c r="Q3" s="41" t="s">
        <v>625</v>
      </c>
      <c r="R3" s="42" t="s">
        <v>410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" t="s">
        <v>411</v>
      </c>
      <c r="AH3" s="3">
        <f>$D$5-1</f>
        <v>2</v>
      </c>
      <c r="AI3" s="1" t="s">
        <v>412</v>
      </c>
      <c r="AL3" s="30"/>
    </row>
    <row r="4" spans="1:40" s="15" customFormat="1" ht="38.25" customHeight="1" collapsed="1" thickBot="1" x14ac:dyDescent="0.45">
      <c r="A4" s="15" t="s">
        <v>923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4">
        <f>SUM(R6:R259)</f>
        <v>2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41" t="s">
        <v>626</v>
      </c>
      <c r="AI4" s="27"/>
      <c r="AJ4" s="27"/>
      <c r="AK4" s="27"/>
      <c r="AL4" s="45" t="s">
        <v>627</v>
      </c>
      <c r="AM4" s="27"/>
      <c r="AN4" s="27"/>
    </row>
    <row r="5" spans="1:40" x14ac:dyDescent="0.2">
      <c r="A5" s="26" t="s">
        <v>415</v>
      </c>
      <c r="B5" s="26"/>
      <c r="C5" s="26"/>
      <c r="D5" s="46">
        <v>3</v>
      </c>
      <c r="K5" s="47" t="str">
        <f>"Total is best " &amp;D5&amp;" races"</f>
        <v>Total is best 3 races</v>
      </c>
      <c r="Q5" s="26" t="s">
        <v>416</v>
      </c>
      <c r="R5" s="26"/>
      <c r="S5" s="26"/>
      <c r="T5" s="26" t="s">
        <v>417</v>
      </c>
      <c r="U5" s="26"/>
      <c r="V5" s="26"/>
      <c r="W5" s="26"/>
      <c r="X5" s="26"/>
      <c r="Y5" s="26"/>
      <c r="AB5" s="2" t="s">
        <v>418</v>
      </c>
      <c r="AE5" s="26" t="s">
        <v>419</v>
      </c>
      <c r="AH5" s="26"/>
      <c r="AI5" s="41" t="s">
        <v>628</v>
      </c>
      <c r="AJ5" s="26"/>
      <c r="AK5" s="26"/>
      <c r="AL5" s="30"/>
    </row>
    <row r="6" spans="1:40" s="26" customFormat="1" ht="33.75" x14ac:dyDescent="0.2">
      <c r="A6" s="50" t="s">
        <v>421</v>
      </c>
      <c r="B6" s="49" t="s">
        <v>422</v>
      </c>
      <c r="C6" s="26" t="s">
        <v>423</v>
      </c>
      <c r="D6" s="50" t="s">
        <v>424</v>
      </c>
      <c r="E6" s="50" t="s">
        <v>425</v>
      </c>
      <c r="F6" s="50" t="s">
        <v>426</v>
      </c>
      <c r="G6" s="50" t="s">
        <v>427</v>
      </c>
      <c r="H6" s="50" t="s">
        <v>428</v>
      </c>
      <c r="I6" s="50" t="s">
        <v>429</v>
      </c>
      <c r="J6" s="50" t="s">
        <v>430</v>
      </c>
      <c r="K6" s="50" t="s">
        <v>431</v>
      </c>
      <c r="L6" s="51" t="s">
        <v>432</v>
      </c>
      <c r="M6" s="51" t="s">
        <v>433</v>
      </c>
      <c r="N6" s="52" t="s">
        <v>434</v>
      </c>
      <c r="O6" s="20" t="s">
        <v>435</v>
      </c>
      <c r="P6" s="51" t="s">
        <v>436</v>
      </c>
      <c r="Q6" s="50"/>
      <c r="R6" s="50"/>
      <c r="S6" s="20" t="s">
        <v>438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AA6" s="53" t="s">
        <v>439</v>
      </c>
      <c r="AB6" s="22" t="s">
        <v>440</v>
      </c>
      <c r="AC6" s="22" t="s">
        <v>441</v>
      </c>
      <c r="AD6" s="22" t="s">
        <v>442</v>
      </c>
      <c r="AE6" s="53" t="s">
        <v>443</v>
      </c>
      <c r="AF6" s="53" t="s">
        <v>444</v>
      </c>
      <c r="AG6" s="22" t="s">
        <v>445</v>
      </c>
      <c r="AH6" s="22" t="s">
        <v>446</v>
      </c>
      <c r="AI6" s="22" t="s">
        <v>440</v>
      </c>
      <c r="AJ6" s="22" t="s">
        <v>441</v>
      </c>
      <c r="AK6" s="22" t="s">
        <v>442</v>
      </c>
      <c r="AL6" s="48"/>
    </row>
    <row r="7" spans="1:40" s="26" customFormat="1" x14ac:dyDescent="0.2">
      <c r="A7" s="50"/>
      <c r="B7" s="1"/>
      <c r="C7" s="26" t="s">
        <v>629</v>
      </c>
      <c r="D7" s="50"/>
      <c r="E7" s="27"/>
      <c r="F7" s="29"/>
      <c r="G7" s="29"/>
      <c r="H7" s="29"/>
      <c r="I7" s="29"/>
      <c r="J7" s="29"/>
      <c r="K7" s="27"/>
      <c r="L7" s="27"/>
      <c r="M7" s="27"/>
      <c r="N7" s="39"/>
      <c r="O7" s="27"/>
      <c r="P7" s="27"/>
      <c r="Q7" s="50" t="s">
        <v>99</v>
      </c>
      <c r="R7" s="50"/>
      <c r="S7" s="34"/>
      <c r="T7" s="50"/>
      <c r="U7" s="50"/>
      <c r="V7" s="50"/>
      <c r="W7" s="50"/>
      <c r="X7" s="50"/>
      <c r="Y7" s="50"/>
      <c r="AE7" s="54"/>
      <c r="AF7" s="54"/>
      <c r="AI7" s="38">
        <v>600</v>
      </c>
      <c r="AJ7" s="38">
        <v>596</v>
      </c>
      <c r="AK7" s="38">
        <v>553</v>
      </c>
      <c r="AL7" s="48"/>
    </row>
    <row r="8" spans="1:40" s="26" customFormat="1" x14ac:dyDescent="0.2">
      <c r="A8" s="29">
        <v>1</v>
      </c>
      <c r="B8" s="1">
        <v>1</v>
      </c>
      <c r="C8" s="1" t="s">
        <v>98</v>
      </c>
      <c r="D8" s="29" t="s">
        <v>29</v>
      </c>
      <c r="E8" s="29"/>
      <c r="F8" s="29">
        <v>200</v>
      </c>
      <c r="G8" s="29">
        <v>200</v>
      </c>
      <c r="H8" s="29">
        <v>200</v>
      </c>
      <c r="I8" s="29"/>
      <c r="J8" s="29"/>
      <c r="K8" s="32">
        <f>IFERROR(LARGE(E8:J8,1),0)+IF($D$5&gt;=2,IFERROR(LARGE(E8:J8,2),0),0)+IF($D$5&gt;=3,IFERROR(LARGE(E8:J8,3),0),0)+IF($D$5&gt;=4,IFERROR(LARGE(E8:J8,4),0),0)+IF($D$5&gt;=5,IFERROR(LARGE(E8:J8,5),0),0)+IF($D$5&gt;=6,IFERROR(LARGE(E8:J8,6),0),0)</f>
        <v>600</v>
      </c>
      <c r="L8" s="32" t="s">
        <v>928</v>
      </c>
      <c r="M8" s="32" t="s">
        <v>100</v>
      </c>
      <c r="N8" s="39">
        <f>K8-(ROW(K8)-ROW(K$6))/10000</f>
        <v>599.99980000000005</v>
      </c>
      <c r="O8" s="32">
        <f>COUNT(E8:J8)</f>
        <v>3</v>
      </c>
      <c r="P8" s="32">
        <f ca="1">IF(AND(O8=1,OFFSET(D8,0,P$3)&gt;0),"Y",0)</f>
        <v>0</v>
      </c>
      <c r="Q8" s="33" t="s">
        <v>99</v>
      </c>
      <c r="R8" s="34">
        <f>1-(Q8=Q7)</f>
        <v>0</v>
      </c>
      <c r="S8" s="34">
        <f>N8+T8/1000+U8/10000+V8/100000+W8/1000000+X8/10000000+Y8/100000000</f>
        <v>600.02199999999993</v>
      </c>
      <c r="T8" s="29"/>
      <c r="U8" s="29">
        <v>200</v>
      </c>
      <c r="V8" s="29">
        <v>200</v>
      </c>
      <c r="W8" s="29">
        <v>200</v>
      </c>
      <c r="X8" s="29"/>
      <c r="Y8" s="29"/>
      <c r="AA8" s="35">
        <v>0</v>
      </c>
      <c r="AB8" s="35">
        <v>0</v>
      </c>
      <c r="AC8" s="35">
        <v>0</v>
      </c>
      <c r="AD8" s="35">
        <v>0</v>
      </c>
      <c r="AE8" s="36">
        <v>3</v>
      </c>
      <c r="AF8" s="63">
        <v>600.02199999999993</v>
      </c>
      <c r="AG8" s="38">
        <v>200</v>
      </c>
      <c r="AH8" s="32">
        <v>600</v>
      </c>
      <c r="AI8" s="38" t="s">
        <v>100</v>
      </c>
      <c r="AJ8" s="38"/>
      <c r="AK8" s="38"/>
      <c r="AL8" s="48"/>
    </row>
    <row r="9" spans="1:40" s="26" customFormat="1" x14ac:dyDescent="0.2">
      <c r="A9" s="29">
        <v>2</v>
      </c>
      <c r="B9" s="1">
        <v>2</v>
      </c>
      <c r="C9" s="1" t="s">
        <v>168</v>
      </c>
      <c r="D9" s="29" t="s">
        <v>52</v>
      </c>
      <c r="E9" s="29">
        <v>199</v>
      </c>
      <c r="F9" s="29">
        <v>198</v>
      </c>
      <c r="G9" s="29">
        <v>199</v>
      </c>
      <c r="H9" s="29">
        <v>189</v>
      </c>
      <c r="I9" s="29"/>
      <c r="J9" s="29"/>
      <c r="K9" s="32">
        <f>IFERROR(LARGE(E9:J9,1),0)+IF($D$5&gt;=2,IFERROR(LARGE(E9:J9,2),0),0)+IF($D$5&gt;=3,IFERROR(LARGE(E9:J9,3),0),0)+IF($D$5&gt;=4,IFERROR(LARGE(E9:J9,4),0),0)+IF($D$5&gt;=5,IFERROR(LARGE(E9:J9,5),0),0)+IF($D$5&gt;=6,IFERROR(LARGE(E9:J9,6),0),0)</f>
        <v>596</v>
      </c>
      <c r="L9" s="32" t="s">
        <v>928</v>
      </c>
      <c r="M9" s="32" t="s">
        <v>147</v>
      </c>
      <c r="N9" s="39">
        <f>K9-(ROW(K9)-ROW(K$6))/10000</f>
        <v>595.99969999999996</v>
      </c>
      <c r="O9" s="32">
        <f>COUNT(E9:J9)</f>
        <v>4</v>
      </c>
      <c r="P9" s="32">
        <f ca="1">IF(AND(O9=1,OFFSET(D9,0,P$3)&gt;0),"Y",0)</f>
        <v>0</v>
      </c>
      <c r="Q9" s="33" t="s">
        <v>99</v>
      </c>
      <c r="R9" s="34">
        <f>1-(Q9=Q8)</f>
        <v>0</v>
      </c>
      <c r="S9" s="34">
        <f>N9+T9/1000+U9/10000+V9/100000+W9/1000000+X9/10000000+Y9/100000000</f>
        <v>596.2206789999999</v>
      </c>
      <c r="T9" s="29">
        <v>199</v>
      </c>
      <c r="U9" s="29">
        <v>198</v>
      </c>
      <c r="V9" s="29">
        <v>199</v>
      </c>
      <c r="W9" s="29">
        <v>189</v>
      </c>
      <c r="X9" s="29"/>
      <c r="Y9" s="29"/>
      <c r="AA9" s="35">
        <v>0</v>
      </c>
      <c r="AB9" s="35">
        <v>0</v>
      </c>
      <c r="AC9" s="35">
        <v>0</v>
      </c>
      <c r="AD9" s="35">
        <v>0</v>
      </c>
      <c r="AE9" s="36">
        <v>4</v>
      </c>
      <c r="AF9" s="63">
        <v>596.2206789999999</v>
      </c>
      <c r="AG9" s="38">
        <v>199</v>
      </c>
      <c r="AH9" s="32">
        <v>597</v>
      </c>
      <c r="AI9" s="38"/>
      <c r="AJ9" s="38" t="s">
        <v>147</v>
      </c>
      <c r="AK9" s="38"/>
      <c r="AL9" s="48"/>
    </row>
    <row r="10" spans="1:40" s="26" customFormat="1" x14ac:dyDescent="0.2">
      <c r="A10" s="29">
        <v>3</v>
      </c>
      <c r="B10" s="1">
        <v>3</v>
      </c>
      <c r="C10" s="1" t="s">
        <v>194</v>
      </c>
      <c r="D10" s="29" t="s">
        <v>40</v>
      </c>
      <c r="E10" s="29">
        <v>181</v>
      </c>
      <c r="F10" s="29">
        <v>186</v>
      </c>
      <c r="G10" s="29">
        <v>186</v>
      </c>
      <c r="H10" s="29">
        <v>181</v>
      </c>
      <c r="I10" s="29"/>
      <c r="J10" s="29"/>
      <c r="K10" s="32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553</v>
      </c>
      <c r="L10" s="32" t="s">
        <v>928</v>
      </c>
      <c r="M10" s="32" t="s">
        <v>630</v>
      </c>
      <c r="N10" s="39">
        <f>K10-(ROW(K10)-ROW(K$6))/10000</f>
        <v>552.99959999999999</v>
      </c>
      <c r="O10" s="32">
        <f>COUNT(E10:J10)</f>
        <v>4</v>
      </c>
      <c r="P10" s="32">
        <f ca="1">IF(AND(O10=1,OFFSET(D10,0,P$3)&gt;0),"Y",0)</f>
        <v>0</v>
      </c>
      <c r="Q10" s="33" t="s">
        <v>99</v>
      </c>
      <c r="R10" s="34">
        <f>1-(Q10=Q9)</f>
        <v>0</v>
      </c>
      <c r="S10" s="34">
        <f>N10+T10/1000+U10/10000+V10/100000+W10/1000000+X10/10000000+Y10/100000000</f>
        <v>553.20124099999998</v>
      </c>
      <c r="T10" s="29">
        <v>181</v>
      </c>
      <c r="U10" s="29">
        <v>186</v>
      </c>
      <c r="V10" s="29">
        <v>186</v>
      </c>
      <c r="W10" s="29">
        <v>181</v>
      </c>
      <c r="X10" s="29"/>
      <c r="Y10" s="29"/>
      <c r="AA10" s="35">
        <v>0</v>
      </c>
      <c r="AB10" s="35">
        <v>0</v>
      </c>
      <c r="AC10" s="35">
        <v>0</v>
      </c>
      <c r="AD10" s="35">
        <v>0</v>
      </c>
      <c r="AE10" s="36">
        <v>4</v>
      </c>
      <c r="AF10" s="63">
        <v>553.20124099999998</v>
      </c>
      <c r="AG10" s="38">
        <v>186</v>
      </c>
      <c r="AH10" s="32">
        <v>558</v>
      </c>
      <c r="AI10" s="38"/>
      <c r="AJ10" s="38"/>
      <c r="AK10" s="38" t="s">
        <v>630</v>
      </c>
      <c r="AL10" s="48"/>
    </row>
    <row r="11" spans="1:40" s="26" customFormat="1" x14ac:dyDescent="0.2">
      <c r="A11" s="29">
        <v>4</v>
      </c>
      <c r="B11" s="1">
        <v>4</v>
      </c>
      <c r="C11" s="1" t="s">
        <v>175</v>
      </c>
      <c r="D11" s="29" t="s">
        <v>81</v>
      </c>
      <c r="E11" s="29">
        <v>184</v>
      </c>
      <c r="F11" s="29">
        <v>179</v>
      </c>
      <c r="G11" s="29">
        <v>175</v>
      </c>
      <c r="H11" s="29">
        <v>187</v>
      </c>
      <c r="I11" s="29"/>
      <c r="J11" s="29"/>
      <c r="K11" s="32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550</v>
      </c>
      <c r="L11" s="32" t="s">
        <v>928</v>
      </c>
      <c r="M11" s="32"/>
      <c r="N11" s="39">
        <f>K11-(ROW(K11)-ROW(K$6))/10000</f>
        <v>549.99950000000001</v>
      </c>
      <c r="O11" s="32">
        <f>COUNT(E11:J11)</f>
        <v>4</v>
      </c>
      <c r="P11" s="32">
        <f ca="1">IF(AND(O11=1,OFFSET(D11,0,P$3)&gt;0),"Y",0)</f>
        <v>0</v>
      </c>
      <c r="Q11" s="33" t="s">
        <v>99</v>
      </c>
      <c r="R11" s="34">
        <f>1-(Q11=Q10)</f>
        <v>0</v>
      </c>
      <c r="S11" s="34">
        <f>N11+T11/1000+U11/10000+V11/100000+W11/1000000+X11/10000000+Y11/100000000</f>
        <v>550.2034450000001</v>
      </c>
      <c r="T11" s="29">
        <v>184</v>
      </c>
      <c r="U11" s="29">
        <v>179</v>
      </c>
      <c r="V11" s="29">
        <v>187</v>
      </c>
      <c r="W11" s="29">
        <v>175</v>
      </c>
      <c r="X11" s="29"/>
      <c r="Y11" s="29"/>
      <c r="AA11" s="35">
        <v>0</v>
      </c>
      <c r="AB11" s="35">
        <v>0</v>
      </c>
      <c r="AC11" s="35">
        <v>0</v>
      </c>
      <c r="AD11" s="35">
        <v>0</v>
      </c>
      <c r="AE11" s="36">
        <v>4</v>
      </c>
      <c r="AF11" s="63">
        <v>550.2034450000001</v>
      </c>
      <c r="AG11" s="38">
        <v>187</v>
      </c>
      <c r="AH11" s="32">
        <v>558</v>
      </c>
      <c r="AI11" s="38"/>
      <c r="AJ11" s="38"/>
      <c r="AK11" s="38" t="s">
        <v>630</v>
      </c>
      <c r="AL11" s="48"/>
    </row>
    <row r="12" spans="1:40" s="26" customFormat="1" x14ac:dyDescent="0.2">
      <c r="A12" s="29">
        <v>5</v>
      </c>
      <c r="B12" s="1">
        <v>5</v>
      </c>
      <c r="C12" s="1" t="s">
        <v>237</v>
      </c>
      <c r="D12" s="29" t="s">
        <v>34</v>
      </c>
      <c r="E12" s="29">
        <v>183</v>
      </c>
      <c r="F12" s="29"/>
      <c r="G12" s="29">
        <v>162</v>
      </c>
      <c r="H12" s="29">
        <v>172</v>
      </c>
      <c r="I12" s="29"/>
      <c r="J12" s="29"/>
      <c r="K12" s="32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517</v>
      </c>
      <c r="L12" s="32" t="s">
        <v>928</v>
      </c>
      <c r="M12" s="32"/>
      <c r="N12" s="39">
        <f>K12-(ROW(K12)-ROW(K$6))/10000</f>
        <v>516.99940000000004</v>
      </c>
      <c r="O12" s="32">
        <f>COUNT(E12:J12)</f>
        <v>3</v>
      </c>
      <c r="P12" s="32">
        <f ca="1">IF(AND(O12=1,OFFSET(D12,0,P$3)&gt;0),"Y",0)</f>
        <v>0</v>
      </c>
      <c r="Q12" s="33" t="s">
        <v>99</v>
      </c>
      <c r="R12" s="34">
        <f>1-(Q12=Q11)</f>
        <v>0</v>
      </c>
      <c r="S12" s="34">
        <f>N12+T12/1000+U12/10000+V12/100000+W12/1000000+X12/10000000+Y12/100000000</f>
        <v>517.18428200000005</v>
      </c>
      <c r="T12" s="29">
        <v>183</v>
      </c>
      <c r="U12" s="29"/>
      <c r="V12" s="29">
        <v>172</v>
      </c>
      <c r="W12" s="29">
        <v>162</v>
      </c>
      <c r="X12" s="29"/>
      <c r="Y12" s="29"/>
      <c r="AA12" s="35">
        <v>0</v>
      </c>
      <c r="AB12" s="35">
        <v>0</v>
      </c>
      <c r="AC12" s="35">
        <v>0</v>
      </c>
      <c r="AD12" s="35">
        <v>0</v>
      </c>
      <c r="AE12" s="36">
        <v>3</v>
      </c>
      <c r="AF12" s="63">
        <v>517.18428200000005</v>
      </c>
      <c r="AG12" s="38">
        <v>183</v>
      </c>
      <c r="AH12" s="32">
        <v>538</v>
      </c>
      <c r="AI12" s="38"/>
      <c r="AJ12" s="38"/>
      <c r="AK12" s="38"/>
      <c r="AL12" s="48"/>
    </row>
    <row r="13" spans="1:40" s="26" customFormat="1" x14ac:dyDescent="0.2">
      <c r="A13" s="29">
        <v>6</v>
      </c>
      <c r="B13" s="1">
        <v>6</v>
      </c>
      <c r="C13" s="1" t="s">
        <v>247</v>
      </c>
      <c r="D13" s="29" t="s">
        <v>24</v>
      </c>
      <c r="E13" s="29">
        <v>172</v>
      </c>
      <c r="F13" s="29"/>
      <c r="G13" s="29">
        <v>157</v>
      </c>
      <c r="H13" s="29">
        <v>169</v>
      </c>
      <c r="I13" s="29"/>
      <c r="J13" s="29"/>
      <c r="K13" s="32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498</v>
      </c>
      <c r="L13" s="32" t="s">
        <v>928</v>
      </c>
      <c r="M13" s="32"/>
      <c r="N13" s="39">
        <f>K13-(ROW(K13)-ROW(K$6))/10000</f>
        <v>497.99930000000001</v>
      </c>
      <c r="O13" s="32">
        <f>COUNT(E13:J13)</f>
        <v>3</v>
      </c>
      <c r="P13" s="32">
        <f ca="1">IF(AND(O13=1,OFFSET(D13,0,P$3)&gt;0),"Y",0)</f>
        <v>0</v>
      </c>
      <c r="Q13" s="33" t="s">
        <v>99</v>
      </c>
      <c r="R13" s="34">
        <f>1-(Q13=Q12)</f>
        <v>0</v>
      </c>
      <c r="S13" s="34">
        <f>N13+T13/1000+U13/10000+V13/100000+W13/1000000+X13/10000000+Y13/100000000</f>
        <v>498.17314700000003</v>
      </c>
      <c r="T13" s="29">
        <v>172</v>
      </c>
      <c r="U13" s="29"/>
      <c r="V13" s="29">
        <v>169</v>
      </c>
      <c r="W13" s="29">
        <v>157</v>
      </c>
      <c r="X13" s="29"/>
      <c r="Y13" s="29"/>
      <c r="AA13" s="35">
        <v>0</v>
      </c>
      <c r="AB13" s="35">
        <v>0</v>
      </c>
      <c r="AC13" s="35">
        <v>0</v>
      </c>
      <c r="AD13" s="35">
        <v>0</v>
      </c>
      <c r="AE13" s="36">
        <v>3</v>
      </c>
      <c r="AF13" s="63">
        <v>498.17314700000003</v>
      </c>
      <c r="AG13" s="38">
        <v>172</v>
      </c>
      <c r="AH13" s="32">
        <v>513</v>
      </c>
      <c r="AI13" s="38"/>
      <c r="AJ13" s="38"/>
      <c r="AK13" s="38"/>
      <c r="AL13" s="48"/>
    </row>
    <row r="14" spans="1:40" s="26" customFormat="1" x14ac:dyDescent="0.2">
      <c r="A14" s="29">
        <v>7</v>
      </c>
      <c r="B14" s="1">
        <v>7</v>
      </c>
      <c r="C14" s="1" t="s">
        <v>305</v>
      </c>
      <c r="D14" s="29" t="s">
        <v>52</v>
      </c>
      <c r="E14" s="29">
        <v>157</v>
      </c>
      <c r="F14" s="29">
        <v>157</v>
      </c>
      <c r="G14" s="29"/>
      <c r="H14" s="29">
        <v>143</v>
      </c>
      <c r="I14" s="29"/>
      <c r="J14" s="29"/>
      <c r="K14" s="32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457</v>
      </c>
      <c r="L14" s="32" t="s">
        <v>928</v>
      </c>
      <c r="M14" s="32"/>
      <c r="N14" s="39">
        <f>K14-(ROW(K14)-ROW(K$6))/10000</f>
        <v>456.99919999999997</v>
      </c>
      <c r="O14" s="32">
        <f>COUNT(E14:J14)</f>
        <v>3</v>
      </c>
      <c r="P14" s="32">
        <f ca="1">IF(AND(O14=1,OFFSET(D14,0,P$3)&gt;0),"Y",0)</f>
        <v>0</v>
      </c>
      <c r="Q14" s="33" t="s">
        <v>99</v>
      </c>
      <c r="R14" s="34">
        <f>1-(Q14=Q13)</f>
        <v>0</v>
      </c>
      <c r="S14" s="34">
        <f>N14+T14/1000+U14/10000+V14/100000+W14/1000000+X14/10000000+Y14/100000000</f>
        <v>457.17332999999996</v>
      </c>
      <c r="T14" s="29">
        <v>157</v>
      </c>
      <c r="U14" s="29">
        <v>157</v>
      </c>
      <c r="V14" s="29">
        <v>143</v>
      </c>
      <c r="W14" s="29"/>
      <c r="X14" s="29"/>
      <c r="Y14" s="29"/>
      <c r="AA14" s="35">
        <v>0</v>
      </c>
      <c r="AB14" s="35">
        <v>0</v>
      </c>
      <c r="AC14" s="35">
        <v>0</v>
      </c>
      <c r="AD14" s="35">
        <v>0</v>
      </c>
      <c r="AE14" s="36">
        <v>3</v>
      </c>
      <c r="AF14" s="63">
        <v>457.17332999999996</v>
      </c>
      <c r="AG14" s="38">
        <v>157</v>
      </c>
      <c r="AH14" s="32">
        <v>471</v>
      </c>
      <c r="AI14" s="38"/>
      <c r="AJ14" s="38"/>
      <c r="AK14" s="38"/>
      <c r="AL14" s="48"/>
    </row>
    <row r="15" spans="1:40" s="26" customFormat="1" x14ac:dyDescent="0.2">
      <c r="A15" s="29">
        <v>8</v>
      </c>
      <c r="B15" s="1">
        <v>8</v>
      </c>
      <c r="C15" s="1" t="s">
        <v>276</v>
      </c>
      <c r="D15" s="29" t="s">
        <v>40</v>
      </c>
      <c r="E15" s="29"/>
      <c r="F15" s="29">
        <v>148</v>
      </c>
      <c r="G15" s="29">
        <v>133</v>
      </c>
      <c r="H15" s="29">
        <v>158</v>
      </c>
      <c r="I15" s="29"/>
      <c r="J15" s="29"/>
      <c r="K15" s="32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439</v>
      </c>
      <c r="L15" s="32" t="s">
        <v>928</v>
      </c>
      <c r="M15" s="32"/>
      <c r="N15" s="39">
        <f>K15-(ROW(K15)-ROW(K$6))/10000</f>
        <v>438.9991</v>
      </c>
      <c r="O15" s="32">
        <f>COUNT(E15:J15)</f>
        <v>3</v>
      </c>
      <c r="P15" s="32">
        <f ca="1">IF(AND(O15=1,OFFSET(D15,0,P$3)&gt;0),"Y",0)</f>
        <v>0</v>
      </c>
      <c r="Q15" s="33" t="s">
        <v>99</v>
      </c>
      <c r="R15" s="34">
        <f>1-(Q15=Q14)</f>
        <v>0</v>
      </c>
      <c r="S15" s="34">
        <f>N15+T15/1000+U15/10000+V15/100000+W15/1000000+X15/10000000+Y15/100000000</f>
        <v>439.01561299999997</v>
      </c>
      <c r="T15" s="29"/>
      <c r="U15" s="29">
        <v>148</v>
      </c>
      <c r="V15" s="29">
        <v>158</v>
      </c>
      <c r="W15" s="29">
        <v>133</v>
      </c>
      <c r="X15" s="29"/>
      <c r="Y15" s="29"/>
      <c r="AA15" s="35">
        <v>0</v>
      </c>
      <c r="AB15" s="35">
        <v>0</v>
      </c>
      <c r="AC15" s="35">
        <v>0</v>
      </c>
      <c r="AD15" s="35">
        <v>0</v>
      </c>
      <c r="AE15" s="36">
        <v>3</v>
      </c>
      <c r="AF15" s="63">
        <v>439.01561299999997</v>
      </c>
      <c r="AG15" s="38">
        <v>158</v>
      </c>
      <c r="AH15" s="32">
        <v>464</v>
      </c>
      <c r="AI15" s="38"/>
      <c r="AJ15" s="38"/>
      <c r="AK15" s="38"/>
      <c r="AL15" s="48"/>
    </row>
    <row r="16" spans="1:40" s="26" customFormat="1" x14ac:dyDescent="0.2">
      <c r="A16" s="29">
        <v>9</v>
      </c>
      <c r="B16" s="1">
        <v>9</v>
      </c>
      <c r="C16" s="1" t="s">
        <v>292</v>
      </c>
      <c r="D16" s="29" t="s">
        <v>24</v>
      </c>
      <c r="E16" s="29">
        <v>145</v>
      </c>
      <c r="F16" s="29">
        <v>119</v>
      </c>
      <c r="G16" s="29"/>
      <c r="H16" s="29">
        <v>151</v>
      </c>
      <c r="I16" s="29"/>
      <c r="J16" s="29"/>
      <c r="K16" s="32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415</v>
      </c>
      <c r="L16" s="32" t="s">
        <v>928</v>
      </c>
      <c r="M16" s="32"/>
      <c r="N16" s="39">
        <f>K16-(ROW(K16)-ROW(K$6))/10000</f>
        <v>414.99900000000002</v>
      </c>
      <c r="O16" s="32">
        <f>COUNT(E16:J16)</f>
        <v>3</v>
      </c>
      <c r="P16" s="32">
        <f ca="1">IF(AND(O16=1,OFFSET(D16,0,P$3)&gt;0),"Y",0)</f>
        <v>0</v>
      </c>
      <c r="Q16" s="33" t="s">
        <v>99</v>
      </c>
      <c r="R16" s="34">
        <f>1-(Q16=Q15)</f>
        <v>0</v>
      </c>
      <c r="S16" s="34">
        <f>N16+T16/1000+U16/10000+V16/100000+W16/1000000+X16/10000000+Y16/100000000</f>
        <v>415.15741000000003</v>
      </c>
      <c r="T16" s="29">
        <v>145</v>
      </c>
      <c r="U16" s="29">
        <v>119</v>
      </c>
      <c r="V16" s="29">
        <v>151</v>
      </c>
      <c r="W16" s="29"/>
      <c r="X16" s="29"/>
      <c r="Y16" s="29"/>
      <c r="AA16" s="35">
        <v>0</v>
      </c>
      <c r="AB16" s="35">
        <v>0</v>
      </c>
      <c r="AC16" s="35">
        <v>0</v>
      </c>
      <c r="AD16" s="35">
        <v>0</v>
      </c>
      <c r="AE16" s="36">
        <v>3</v>
      </c>
      <c r="AF16" s="63">
        <v>415.15741000000003</v>
      </c>
      <c r="AG16" s="38">
        <v>151</v>
      </c>
      <c r="AH16" s="32">
        <v>447</v>
      </c>
      <c r="AI16" s="38"/>
      <c r="AJ16" s="38"/>
      <c r="AK16" s="38"/>
      <c r="AL16" s="48"/>
    </row>
    <row r="17" spans="1:38" s="26" customFormat="1" x14ac:dyDescent="0.2">
      <c r="A17" s="29">
        <v>10</v>
      </c>
      <c r="B17" s="1">
        <v>10</v>
      </c>
      <c r="C17" s="1" t="s">
        <v>179</v>
      </c>
      <c r="D17" s="29" t="s">
        <v>52</v>
      </c>
      <c r="E17" s="29"/>
      <c r="F17" s="29"/>
      <c r="G17" s="29">
        <v>165</v>
      </c>
      <c r="H17" s="29">
        <v>184</v>
      </c>
      <c r="I17" s="29"/>
      <c r="J17" s="29"/>
      <c r="K17" s="32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349</v>
      </c>
      <c r="L17" s="32" t="s">
        <v>928</v>
      </c>
      <c r="M17" s="32"/>
      <c r="N17" s="39">
        <f>K17-(ROW(K17)-ROW(K$6))/10000</f>
        <v>348.99889999999999</v>
      </c>
      <c r="O17" s="32">
        <f>COUNT(E17:J17)</f>
        <v>2</v>
      </c>
      <c r="P17" s="32">
        <f ca="1">IF(AND(O17=1,OFFSET(D17,0,P$3)&gt;0),"Y",0)</f>
        <v>0</v>
      </c>
      <c r="Q17" s="33" t="s">
        <v>99</v>
      </c>
      <c r="R17" s="34">
        <f>1-(Q17=Q16)</f>
        <v>0</v>
      </c>
      <c r="S17" s="34">
        <f>N17+T17/1000+U17/10000+V17/100000+W17/1000000+X17/10000000+Y17/100000000</f>
        <v>349.00090499999999</v>
      </c>
      <c r="T17" s="29"/>
      <c r="U17" s="29"/>
      <c r="V17" s="29">
        <v>184</v>
      </c>
      <c r="W17" s="29">
        <v>165</v>
      </c>
      <c r="X17" s="29"/>
      <c r="Y17" s="29"/>
      <c r="AA17" s="35">
        <v>0</v>
      </c>
      <c r="AB17" s="35">
        <v>0</v>
      </c>
      <c r="AC17" s="35">
        <v>0</v>
      </c>
      <c r="AD17" s="35">
        <v>0</v>
      </c>
      <c r="AE17" s="36">
        <v>2</v>
      </c>
      <c r="AF17" s="63">
        <v>349.00090499999999</v>
      </c>
      <c r="AG17" s="38">
        <v>184</v>
      </c>
      <c r="AH17" s="32">
        <v>533</v>
      </c>
      <c r="AI17" s="38"/>
      <c r="AJ17" s="38"/>
      <c r="AK17" s="38"/>
      <c r="AL17" s="48"/>
    </row>
    <row r="18" spans="1:38" s="26" customFormat="1" x14ac:dyDescent="0.2">
      <c r="A18" s="29">
        <v>11</v>
      </c>
      <c r="B18" s="1">
        <v>11</v>
      </c>
      <c r="C18" s="1" t="s">
        <v>631</v>
      </c>
      <c r="D18" s="29" t="s">
        <v>81</v>
      </c>
      <c r="E18" s="29"/>
      <c r="F18" s="29">
        <v>174</v>
      </c>
      <c r="G18" s="29">
        <v>168</v>
      </c>
      <c r="H18" s="29"/>
      <c r="I18" s="29"/>
      <c r="J18" s="29"/>
      <c r="K18" s="32">
        <f>IFERROR(LARGE(E18:J18,1),0)+IF($D$5&gt;=2,IFERROR(LARGE(E18:J18,2),0),0)+IF($D$5&gt;=3,IFERROR(LARGE(E18:J18,3),0),0)+IF($D$5&gt;=4,IFERROR(LARGE(E18:J18,4),0),0)+IF($D$5&gt;=5,IFERROR(LARGE(E18:J18,5),0),0)+IF($D$5&gt;=6,IFERROR(LARGE(E18:J18,6),0),0)</f>
        <v>342</v>
      </c>
      <c r="L18" s="32" t="s">
        <v>928</v>
      </c>
      <c r="M18" s="32"/>
      <c r="N18" s="39">
        <f>K18-(ROW(K18)-ROW(K$6))/10000</f>
        <v>341.99880000000002</v>
      </c>
      <c r="O18" s="32">
        <f>COUNT(E18:J18)</f>
        <v>2</v>
      </c>
      <c r="P18" s="32">
        <f ca="1">IF(AND(O18=1,OFFSET(D18,0,P$3)&gt;0),"Y",0)</f>
        <v>0</v>
      </c>
      <c r="Q18" s="33" t="s">
        <v>99</v>
      </c>
      <c r="R18" s="34">
        <f>1-(Q18=Q17)</f>
        <v>0</v>
      </c>
      <c r="S18" s="34">
        <f>N18+T18/1000+U18/10000+V18/100000+W18/1000000+X18/10000000+Y18/100000000</f>
        <v>342.01788000000005</v>
      </c>
      <c r="T18" s="29"/>
      <c r="U18" s="29">
        <v>174</v>
      </c>
      <c r="V18" s="29">
        <v>168</v>
      </c>
      <c r="W18" s="29"/>
      <c r="X18" s="29"/>
      <c r="Y18" s="29"/>
      <c r="AA18" s="35">
        <v>0</v>
      </c>
      <c r="AB18" s="35">
        <v>0</v>
      </c>
      <c r="AC18" s="35">
        <v>0</v>
      </c>
      <c r="AD18" s="35">
        <v>0</v>
      </c>
      <c r="AE18" s="36">
        <v>2</v>
      </c>
      <c r="AF18" s="63">
        <v>342.01788000000005</v>
      </c>
      <c r="AG18" s="38">
        <v>174</v>
      </c>
      <c r="AH18" s="32">
        <v>516</v>
      </c>
      <c r="AI18" s="38"/>
      <c r="AJ18" s="38"/>
      <c r="AK18" s="38"/>
      <c r="AL18" s="48"/>
    </row>
    <row r="19" spans="1:38" s="26" customFormat="1" x14ac:dyDescent="0.2">
      <c r="A19" s="29">
        <v>12</v>
      </c>
      <c r="B19" s="1">
        <v>12</v>
      </c>
      <c r="C19" s="1" t="s">
        <v>293</v>
      </c>
      <c r="D19" s="29" t="s">
        <v>24</v>
      </c>
      <c r="E19" s="29"/>
      <c r="F19" s="29">
        <v>156</v>
      </c>
      <c r="G19" s="29"/>
      <c r="H19" s="29">
        <v>150</v>
      </c>
      <c r="I19" s="29"/>
      <c r="J19" s="29"/>
      <c r="K19" s="32">
        <f>IFERROR(LARGE(E19:J19,1),0)+IF($D$5&gt;=2,IFERROR(LARGE(E19:J19,2),0),0)+IF($D$5&gt;=3,IFERROR(LARGE(E19:J19,3),0),0)+IF($D$5&gt;=4,IFERROR(LARGE(E19:J19,4),0),0)+IF($D$5&gt;=5,IFERROR(LARGE(E19:J19,5),0),0)+IF($D$5&gt;=6,IFERROR(LARGE(E19:J19,6),0),0)</f>
        <v>306</v>
      </c>
      <c r="L19" s="32" t="s">
        <v>928</v>
      </c>
      <c r="M19" s="32"/>
      <c r="N19" s="39">
        <f>K19-(ROW(K19)-ROW(K$6))/10000</f>
        <v>305.99869999999999</v>
      </c>
      <c r="O19" s="32">
        <f>COUNT(E19:J19)</f>
        <v>2</v>
      </c>
      <c r="P19" s="32">
        <f ca="1">IF(AND(O19=1,OFFSET(D19,0,P$3)&gt;0),"Y",0)</f>
        <v>0</v>
      </c>
      <c r="Q19" s="33" t="s">
        <v>99</v>
      </c>
      <c r="R19" s="34">
        <f>1-(Q19=Q18)</f>
        <v>0</v>
      </c>
      <c r="S19" s="34">
        <f>N19+T19/1000+U19/10000+V19/100000+W19/1000000+X19/10000000+Y19/100000000</f>
        <v>306.01580000000001</v>
      </c>
      <c r="T19" s="29"/>
      <c r="U19" s="29">
        <v>156</v>
      </c>
      <c r="V19" s="29">
        <v>150</v>
      </c>
      <c r="W19" s="29"/>
      <c r="X19" s="29"/>
      <c r="Y19" s="29"/>
      <c r="AA19" s="35">
        <v>0</v>
      </c>
      <c r="AB19" s="35">
        <v>0</v>
      </c>
      <c r="AC19" s="35">
        <v>0</v>
      </c>
      <c r="AD19" s="35">
        <v>0</v>
      </c>
      <c r="AE19" s="36">
        <v>2</v>
      </c>
      <c r="AF19" s="63">
        <v>306.01580000000001</v>
      </c>
      <c r="AG19" s="38">
        <v>156</v>
      </c>
      <c r="AH19" s="32">
        <v>462</v>
      </c>
      <c r="AI19" s="38"/>
      <c r="AJ19" s="38"/>
      <c r="AK19" s="38"/>
      <c r="AL19" s="48"/>
    </row>
    <row r="20" spans="1:38" s="26" customFormat="1" x14ac:dyDescent="0.2">
      <c r="A20" s="29">
        <v>13</v>
      </c>
      <c r="B20" s="1">
        <v>13</v>
      </c>
      <c r="C20" s="1" t="s">
        <v>632</v>
      </c>
      <c r="D20" s="29" t="s">
        <v>24</v>
      </c>
      <c r="E20" s="29"/>
      <c r="F20" s="29">
        <v>131</v>
      </c>
      <c r="G20" s="29">
        <v>128</v>
      </c>
      <c r="H20" s="29"/>
      <c r="I20" s="29"/>
      <c r="J20" s="29"/>
      <c r="K20" s="32">
        <f>IFERROR(LARGE(E20:J20,1),0)+IF($D$5&gt;=2,IFERROR(LARGE(E20:J20,2),0),0)+IF($D$5&gt;=3,IFERROR(LARGE(E20:J20,3),0),0)+IF($D$5&gt;=4,IFERROR(LARGE(E20:J20,4),0),0)+IF($D$5&gt;=5,IFERROR(LARGE(E20:J20,5),0),0)+IF($D$5&gt;=6,IFERROR(LARGE(E20:J20,6),0),0)</f>
        <v>259</v>
      </c>
      <c r="L20" s="32" t="s">
        <v>928</v>
      </c>
      <c r="M20" s="32"/>
      <c r="N20" s="39">
        <f>K20-(ROW(K20)-ROW(K$6))/10000</f>
        <v>258.99860000000001</v>
      </c>
      <c r="O20" s="32">
        <f>COUNT(E20:J20)</f>
        <v>2</v>
      </c>
      <c r="P20" s="32">
        <f ca="1">IF(AND(O20=1,OFFSET(D20,0,P$3)&gt;0),"Y",0)</f>
        <v>0</v>
      </c>
      <c r="Q20" s="33" t="s">
        <v>99</v>
      </c>
      <c r="R20" s="34">
        <f>1-(Q20=Q19)</f>
        <v>0</v>
      </c>
      <c r="S20" s="34">
        <f>N20+T20/1000+U20/10000+V20/100000+W20/1000000+X20/10000000+Y20/100000000</f>
        <v>259.01298000000003</v>
      </c>
      <c r="T20" s="29"/>
      <c r="U20" s="29">
        <v>131</v>
      </c>
      <c r="V20" s="29">
        <v>128</v>
      </c>
      <c r="W20" s="29"/>
      <c r="X20" s="29"/>
      <c r="Y20" s="29"/>
      <c r="AA20" s="35">
        <v>0</v>
      </c>
      <c r="AB20" s="35">
        <v>0</v>
      </c>
      <c r="AC20" s="35">
        <v>0</v>
      </c>
      <c r="AD20" s="35">
        <v>0</v>
      </c>
      <c r="AE20" s="36">
        <v>2</v>
      </c>
      <c r="AF20" s="63">
        <v>259.01298000000003</v>
      </c>
      <c r="AG20" s="38">
        <v>131</v>
      </c>
      <c r="AH20" s="32">
        <v>390</v>
      </c>
      <c r="AI20" s="38"/>
      <c r="AJ20" s="38"/>
      <c r="AK20" s="38"/>
      <c r="AL20" s="48"/>
    </row>
    <row r="21" spans="1:38" s="26" customFormat="1" x14ac:dyDescent="0.2">
      <c r="A21" s="29">
        <v>14</v>
      </c>
      <c r="B21" s="1">
        <v>14</v>
      </c>
      <c r="C21" s="1" t="s">
        <v>323</v>
      </c>
      <c r="D21" s="29" t="s">
        <v>225</v>
      </c>
      <c r="E21" s="29"/>
      <c r="F21" s="29"/>
      <c r="G21" s="29">
        <v>108</v>
      </c>
      <c r="H21" s="29">
        <v>135</v>
      </c>
      <c r="I21" s="29"/>
      <c r="J21" s="29"/>
      <c r="K21" s="32">
        <f>IFERROR(LARGE(E21:J21,1),0)+IF($D$5&gt;=2,IFERROR(LARGE(E21:J21,2),0),0)+IF($D$5&gt;=3,IFERROR(LARGE(E21:J21,3),0),0)+IF($D$5&gt;=4,IFERROR(LARGE(E21:J21,4),0),0)+IF($D$5&gt;=5,IFERROR(LARGE(E21:J21,5),0),0)+IF($D$5&gt;=6,IFERROR(LARGE(E21:J21,6),0),0)</f>
        <v>243</v>
      </c>
      <c r="L21" s="32" t="s">
        <v>928</v>
      </c>
      <c r="M21" s="32"/>
      <c r="N21" s="39">
        <f>K21-(ROW(K21)-ROW(K$6))/10000</f>
        <v>242.99850000000001</v>
      </c>
      <c r="O21" s="32">
        <f>COUNT(E21:J21)</f>
        <v>2</v>
      </c>
      <c r="P21" s="32">
        <f ca="1">IF(AND(O21=1,OFFSET(D21,0,P$3)&gt;0),"Y",0)</f>
        <v>0</v>
      </c>
      <c r="Q21" s="33" t="s">
        <v>99</v>
      </c>
      <c r="R21" s="34">
        <f>1-(Q21=Q20)</f>
        <v>0</v>
      </c>
      <c r="S21" s="34">
        <f>N21+T21/1000+U21/10000+V21/100000+W21/1000000+X21/10000000+Y21/100000000</f>
        <v>242.99995800000002</v>
      </c>
      <c r="T21" s="29"/>
      <c r="U21" s="29"/>
      <c r="V21" s="29">
        <v>135</v>
      </c>
      <c r="W21" s="29">
        <v>108</v>
      </c>
      <c r="X21" s="29"/>
      <c r="Y21" s="29"/>
      <c r="AA21" s="35">
        <v>0</v>
      </c>
      <c r="AB21" s="35">
        <v>0</v>
      </c>
      <c r="AC21" s="35">
        <v>0</v>
      </c>
      <c r="AD21" s="35">
        <v>0</v>
      </c>
      <c r="AE21" s="36">
        <v>2</v>
      </c>
      <c r="AF21" s="63">
        <v>242.99995800000002</v>
      </c>
      <c r="AG21" s="38">
        <v>135</v>
      </c>
      <c r="AH21" s="32">
        <v>378</v>
      </c>
      <c r="AI21" s="38"/>
      <c r="AJ21" s="38"/>
      <c r="AK21" s="38"/>
      <c r="AL21" s="48"/>
    </row>
    <row r="22" spans="1:38" s="26" customFormat="1" x14ac:dyDescent="0.2">
      <c r="A22" s="29">
        <v>15</v>
      </c>
      <c r="B22" s="1">
        <v>15</v>
      </c>
      <c r="C22" s="1" t="s">
        <v>633</v>
      </c>
      <c r="D22" s="29" t="s">
        <v>242</v>
      </c>
      <c r="E22" s="29">
        <v>200</v>
      </c>
      <c r="F22" s="29"/>
      <c r="G22" s="29"/>
      <c r="H22" s="29"/>
      <c r="I22" s="29"/>
      <c r="J22" s="29"/>
      <c r="K22" s="32">
        <f>IFERROR(LARGE(E22:J22,1),0)+IF($D$5&gt;=2,IFERROR(LARGE(E22:J22,2),0),0)+IF($D$5&gt;=3,IFERROR(LARGE(E22:J22,3),0),0)+IF($D$5&gt;=4,IFERROR(LARGE(E22:J22,4),0),0)+IF($D$5&gt;=5,IFERROR(LARGE(E22:J22,5),0),0)+IF($D$5&gt;=6,IFERROR(LARGE(E22:J22,6),0),0)</f>
        <v>200</v>
      </c>
      <c r="L22" s="32" t="s">
        <v>928</v>
      </c>
      <c r="M22" s="32"/>
      <c r="N22" s="39">
        <f>K22-(ROW(K22)-ROW(K$6))/10000</f>
        <v>199.9984</v>
      </c>
      <c r="O22" s="32">
        <f>COUNT(E22:J22)</f>
        <v>1</v>
      </c>
      <c r="P22" s="32">
        <f ca="1">IF(AND(O22=1,OFFSET(D22,0,P$3)&gt;0),"Y",0)</f>
        <v>0</v>
      </c>
      <c r="Q22" s="33" t="s">
        <v>99</v>
      </c>
      <c r="R22" s="34">
        <f>1-(Q22=Q21)</f>
        <v>0</v>
      </c>
      <c r="S22" s="34">
        <f>N22+T22/1000+U22/10000+V22/100000+W22/1000000+X22/10000000+Y22/100000000</f>
        <v>200.19839999999999</v>
      </c>
      <c r="T22" s="29">
        <v>200</v>
      </c>
      <c r="U22" s="29"/>
      <c r="V22" s="29"/>
      <c r="W22" s="29"/>
      <c r="X22" s="29"/>
      <c r="Y22" s="29"/>
      <c r="AA22" s="35">
        <v>0</v>
      </c>
      <c r="AB22" s="35">
        <v>0</v>
      </c>
      <c r="AC22" s="35">
        <v>0</v>
      </c>
      <c r="AD22" s="35">
        <v>0</v>
      </c>
      <c r="AE22" s="36">
        <v>1</v>
      </c>
      <c r="AF22" s="63">
        <v>200.19839999999999</v>
      </c>
      <c r="AG22" s="38">
        <v>200</v>
      </c>
      <c r="AH22" s="32">
        <v>400</v>
      </c>
      <c r="AI22" s="38"/>
      <c r="AJ22" s="38"/>
      <c r="AK22" s="38"/>
      <c r="AL22" s="48"/>
    </row>
    <row r="23" spans="1:38" s="26" customFormat="1" x14ac:dyDescent="0.2">
      <c r="A23" s="29">
        <v>16</v>
      </c>
      <c r="B23" s="1">
        <v>16</v>
      </c>
      <c r="C23" s="1" t="s">
        <v>634</v>
      </c>
      <c r="D23" s="29" t="s">
        <v>40</v>
      </c>
      <c r="E23" s="29"/>
      <c r="F23" s="29"/>
      <c r="G23" s="29">
        <v>198</v>
      </c>
      <c r="H23" s="29"/>
      <c r="I23" s="29"/>
      <c r="J23" s="29"/>
      <c r="K23" s="32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198</v>
      </c>
      <c r="L23" s="32" t="s">
        <v>928</v>
      </c>
      <c r="M23" s="32"/>
      <c r="N23" s="39">
        <f>K23-(ROW(K23)-ROW(K$6))/10000</f>
        <v>197.9983</v>
      </c>
      <c r="O23" s="32">
        <f>COUNT(E23:J23)</f>
        <v>1</v>
      </c>
      <c r="P23" s="32">
        <f ca="1">IF(AND(O23=1,OFFSET(D23,0,P$3)&gt;0),"Y",0)</f>
        <v>0</v>
      </c>
      <c r="Q23" s="33" t="s">
        <v>99</v>
      </c>
      <c r="R23" s="34">
        <f>1-(Q23=Q22)</f>
        <v>0</v>
      </c>
      <c r="S23" s="34">
        <f>N23+T23/1000+U23/10000+V23/100000+W23/1000000+X23/10000000+Y23/100000000</f>
        <v>198.00028</v>
      </c>
      <c r="T23" s="29"/>
      <c r="U23" s="29"/>
      <c r="V23" s="29">
        <v>198</v>
      </c>
      <c r="W23" s="29"/>
      <c r="X23" s="29"/>
      <c r="Y23" s="29"/>
      <c r="AA23" s="35">
        <v>0</v>
      </c>
      <c r="AB23" s="35">
        <v>0</v>
      </c>
      <c r="AC23" s="35">
        <v>0</v>
      </c>
      <c r="AD23" s="35">
        <v>0</v>
      </c>
      <c r="AE23" s="36">
        <v>1</v>
      </c>
      <c r="AF23" s="63">
        <v>198.00028</v>
      </c>
      <c r="AG23" s="38">
        <v>198</v>
      </c>
      <c r="AH23" s="32">
        <v>396</v>
      </c>
      <c r="AI23" s="38"/>
      <c r="AJ23" s="38"/>
      <c r="AK23" s="38"/>
      <c r="AL23" s="48"/>
    </row>
    <row r="24" spans="1:38" s="26" customFormat="1" x14ac:dyDescent="0.2">
      <c r="A24" s="29">
        <v>17</v>
      </c>
      <c r="B24" s="1">
        <v>17</v>
      </c>
      <c r="C24" s="1" t="s">
        <v>635</v>
      </c>
      <c r="D24" s="29" t="s">
        <v>29</v>
      </c>
      <c r="E24" s="29">
        <v>197</v>
      </c>
      <c r="F24" s="29"/>
      <c r="G24" s="29"/>
      <c r="H24" s="29"/>
      <c r="I24" s="29"/>
      <c r="J24" s="29"/>
      <c r="K24" s="32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197</v>
      </c>
      <c r="L24" s="32" t="s">
        <v>928</v>
      </c>
      <c r="M24" s="32"/>
      <c r="N24" s="39">
        <f>K24-(ROW(K24)-ROW(K$6))/10000</f>
        <v>196.9982</v>
      </c>
      <c r="O24" s="32">
        <f>COUNT(E24:J24)</f>
        <v>1</v>
      </c>
      <c r="P24" s="32">
        <f ca="1">IF(AND(O24=1,OFFSET(D24,0,P$3)&gt;0),"Y",0)</f>
        <v>0</v>
      </c>
      <c r="Q24" s="33" t="s">
        <v>99</v>
      </c>
      <c r="R24" s="34">
        <f>1-(Q24=Q23)</f>
        <v>0</v>
      </c>
      <c r="S24" s="34">
        <f>N24+T24/1000+U24/10000+V24/100000+W24/1000000+X24/10000000+Y24/100000000</f>
        <v>197.1952</v>
      </c>
      <c r="T24" s="29">
        <v>197</v>
      </c>
      <c r="U24" s="29"/>
      <c r="V24" s="29"/>
      <c r="W24" s="29"/>
      <c r="X24" s="29"/>
      <c r="Y24" s="29"/>
      <c r="AA24" s="35">
        <v>0</v>
      </c>
      <c r="AB24" s="35">
        <v>0</v>
      </c>
      <c r="AC24" s="35">
        <v>0</v>
      </c>
      <c r="AD24" s="35">
        <v>0</v>
      </c>
      <c r="AE24" s="36">
        <v>1</v>
      </c>
      <c r="AF24" s="63">
        <v>197.1952</v>
      </c>
      <c r="AG24" s="38">
        <v>197</v>
      </c>
      <c r="AH24" s="32">
        <v>394</v>
      </c>
      <c r="AI24" s="38"/>
      <c r="AJ24" s="38"/>
      <c r="AK24" s="38"/>
      <c r="AL24" s="48"/>
    </row>
    <row r="25" spans="1:38" s="26" customFormat="1" x14ac:dyDescent="0.2">
      <c r="A25" s="29">
        <v>18</v>
      </c>
      <c r="B25" s="1">
        <v>18</v>
      </c>
      <c r="C25" s="1" t="s">
        <v>146</v>
      </c>
      <c r="D25" s="29" t="s">
        <v>29</v>
      </c>
      <c r="E25" s="29"/>
      <c r="F25" s="29"/>
      <c r="G25" s="29"/>
      <c r="H25" s="29">
        <v>196</v>
      </c>
      <c r="I25" s="29"/>
      <c r="J25" s="29"/>
      <c r="K25" s="32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196</v>
      </c>
      <c r="L25" s="32" t="s">
        <v>928</v>
      </c>
      <c r="M25" s="32"/>
      <c r="N25" s="39">
        <f>K25-(ROW(K25)-ROW(K$6))/10000</f>
        <v>195.99809999999999</v>
      </c>
      <c r="O25" s="32">
        <f>COUNT(E25:J25)</f>
        <v>1</v>
      </c>
      <c r="P25" s="32" t="str">
        <f ca="1">IF(AND(O25=1,OFFSET(D25,0,P$3)&gt;0),"Y",0)</f>
        <v>Y</v>
      </c>
      <c r="Q25" s="33" t="s">
        <v>99</v>
      </c>
      <c r="R25" s="34">
        <f>1-(Q25=Q24)</f>
        <v>0</v>
      </c>
      <c r="S25" s="34">
        <f>N25+T25/1000+U25/10000+V25/100000+W25/1000000+X25/10000000+Y25/100000000</f>
        <v>196.00005999999999</v>
      </c>
      <c r="T25" s="29"/>
      <c r="U25" s="29"/>
      <c r="V25" s="29">
        <v>196</v>
      </c>
      <c r="W25" s="29"/>
      <c r="X25" s="29"/>
      <c r="Y25" s="29"/>
      <c r="AA25" s="35">
        <v>0</v>
      </c>
      <c r="AB25" s="35">
        <v>0</v>
      </c>
      <c r="AC25" s="35">
        <v>0</v>
      </c>
      <c r="AD25" s="35">
        <v>0</v>
      </c>
      <c r="AE25" s="36">
        <v>1</v>
      </c>
      <c r="AF25" s="63">
        <v>196.00005999999999</v>
      </c>
      <c r="AG25" s="38">
        <v>196</v>
      </c>
      <c r="AH25" s="32">
        <v>392</v>
      </c>
      <c r="AI25" s="38"/>
      <c r="AJ25" s="38"/>
      <c r="AK25" s="38"/>
      <c r="AL25" s="48"/>
    </row>
    <row r="26" spans="1:38" s="26" customFormat="1" x14ac:dyDescent="0.2">
      <c r="A26" s="29">
        <v>19</v>
      </c>
      <c r="B26" s="1">
        <v>19</v>
      </c>
      <c r="C26" s="1" t="s">
        <v>636</v>
      </c>
      <c r="D26" s="29" t="s">
        <v>24</v>
      </c>
      <c r="E26" s="29"/>
      <c r="F26" s="29">
        <v>193</v>
      </c>
      <c r="G26" s="29"/>
      <c r="H26" s="29"/>
      <c r="I26" s="29"/>
      <c r="J26" s="29"/>
      <c r="K26" s="32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193</v>
      </c>
      <c r="L26" s="32" t="s">
        <v>928</v>
      </c>
      <c r="M26" s="32"/>
      <c r="N26" s="39">
        <f>K26-(ROW(K26)-ROW(K$6))/10000</f>
        <v>192.99799999999999</v>
      </c>
      <c r="O26" s="32">
        <f>COUNT(E26:J26)</f>
        <v>1</v>
      </c>
      <c r="P26" s="32">
        <f ca="1">IF(AND(O26=1,OFFSET(D26,0,P$3)&gt;0),"Y",0)</f>
        <v>0</v>
      </c>
      <c r="Q26" s="33" t="s">
        <v>99</v>
      </c>
      <c r="R26" s="34">
        <f>1-(Q26=Q25)</f>
        <v>0</v>
      </c>
      <c r="S26" s="34">
        <f>N26+T26/1000+U26/10000+V26/100000+W26/1000000+X26/10000000+Y26/100000000</f>
        <v>193.01729999999998</v>
      </c>
      <c r="T26" s="29"/>
      <c r="U26" s="29">
        <v>193</v>
      </c>
      <c r="V26" s="29"/>
      <c r="W26" s="29"/>
      <c r="X26" s="29"/>
      <c r="Y26" s="29"/>
      <c r="AA26" s="35">
        <v>0</v>
      </c>
      <c r="AB26" s="35">
        <v>0</v>
      </c>
      <c r="AC26" s="35">
        <v>0</v>
      </c>
      <c r="AD26" s="35">
        <v>0</v>
      </c>
      <c r="AE26" s="36">
        <v>1</v>
      </c>
      <c r="AF26" s="63">
        <v>193.01729999999998</v>
      </c>
      <c r="AG26" s="38">
        <v>193</v>
      </c>
      <c r="AH26" s="32">
        <v>386</v>
      </c>
      <c r="AI26" s="38"/>
      <c r="AJ26" s="38"/>
      <c r="AK26" s="38"/>
      <c r="AL26" s="48"/>
    </row>
    <row r="27" spans="1:38" s="26" customFormat="1" x14ac:dyDescent="0.2">
      <c r="A27" s="29">
        <v>20</v>
      </c>
      <c r="B27" s="1">
        <v>20</v>
      </c>
      <c r="C27" s="1" t="s">
        <v>637</v>
      </c>
      <c r="D27" s="29" t="s">
        <v>40</v>
      </c>
      <c r="E27" s="29"/>
      <c r="F27" s="29"/>
      <c r="G27" s="29">
        <v>193</v>
      </c>
      <c r="H27" s="29"/>
      <c r="I27" s="29"/>
      <c r="J27" s="29"/>
      <c r="K27" s="32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193</v>
      </c>
      <c r="L27" s="32" t="s">
        <v>928</v>
      </c>
      <c r="M27" s="32"/>
      <c r="N27" s="39">
        <f>K27-(ROW(K27)-ROW(K$6))/10000</f>
        <v>192.99789999999999</v>
      </c>
      <c r="O27" s="32">
        <f>COUNT(E27:J27)</f>
        <v>1</v>
      </c>
      <c r="P27" s="32">
        <f ca="1">IF(AND(O27=1,OFFSET(D27,0,P$3)&gt;0),"Y",0)</f>
        <v>0</v>
      </c>
      <c r="Q27" s="33" t="s">
        <v>99</v>
      </c>
      <c r="R27" s="34">
        <f>1-(Q27=Q26)</f>
        <v>0</v>
      </c>
      <c r="S27" s="34">
        <f>N27+T27/1000+U27/10000+V27/100000+W27/1000000+X27/10000000+Y27/100000000</f>
        <v>192.99982999999997</v>
      </c>
      <c r="T27" s="29"/>
      <c r="U27" s="29"/>
      <c r="V27" s="29">
        <v>193</v>
      </c>
      <c r="W27" s="29"/>
      <c r="X27" s="29"/>
      <c r="Y27" s="29"/>
      <c r="AA27" s="35">
        <v>0</v>
      </c>
      <c r="AB27" s="35">
        <v>0</v>
      </c>
      <c r="AC27" s="35">
        <v>0</v>
      </c>
      <c r="AD27" s="35">
        <v>0</v>
      </c>
      <c r="AE27" s="36">
        <v>1</v>
      </c>
      <c r="AF27" s="63">
        <v>192.99982999999997</v>
      </c>
      <c r="AG27" s="38">
        <v>193</v>
      </c>
      <c r="AH27" s="32">
        <v>386</v>
      </c>
      <c r="AI27" s="38"/>
      <c r="AJ27" s="38"/>
      <c r="AK27" s="38"/>
      <c r="AL27" s="48"/>
    </row>
    <row r="28" spans="1:38" s="26" customFormat="1" x14ac:dyDescent="0.2">
      <c r="A28" s="29">
        <v>21</v>
      </c>
      <c r="B28" s="1">
        <v>21</v>
      </c>
      <c r="C28" s="1" t="s">
        <v>638</v>
      </c>
      <c r="D28" s="29" t="s">
        <v>24</v>
      </c>
      <c r="E28" s="29"/>
      <c r="F28" s="29"/>
      <c r="G28" s="29">
        <v>185</v>
      </c>
      <c r="H28" s="29"/>
      <c r="I28" s="29"/>
      <c r="J28" s="29"/>
      <c r="K28" s="32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185</v>
      </c>
      <c r="L28" s="32" t="s">
        <v>928</v>
      </c>
      <c r="M28" s="32"/>
      <c r="N28" s="39">
        <f>K28-(ROW(K28)-ROW(K$6))/10000</f>
        <v>184.99780000000001</v>
      </c>
      <c r="O28" s="32">
        <f>COUNT(E28:J28)</f>
        <v>1</v>
      </c>
      <c r="P28" s="32">
        <f ca="1">IF(AND(O28=1,OFFSET(D28,0,P$3)&gt;0),"Y",0)</f>
        <v>0</v>
      </c>
      <c r="Q28" s="33" t="s">
        <v>99</v>
      </c>
      <c r="R28" s="34">
        <f>1-(Q28=Q27)</f>
        <v>0</v>
      </c>
      <c r="S28" s="34">
        <f>N28+T28/1000+U28/10000+V28/100000+W28/1000000+X28/10000000+Y28/100000000</f>
        <v>184.99965</v>
      </c>
      <c r="T28" s="29"/>
      <c r="U28" s="29"/>
      <c r="V28" s="29">
        <v>185</v>
      </c>
      <c r="W28" s="29"/>
      <c r="X28" s="29"/>
      <c r="Y28" s="29"/>
      <c r="AA28" s="35">
        <v>0</v>
      </c>
      <c r="AB28" s="35">
        <v>0</v>
      </c>
      <c r="AC28" s="35">
        <v>0</v>
      </c>
      <c r="AD28" s="35">
        <v>0</v>
      </c>
      <c r="AE28" s="36">
        <v>1</v>
      </c>
      <c r="AF28" s="63">
        <v>184.99965</v>
      </c>
      <c r="AG28" s="38">
        <v>185</v>
      </c>
      <c r="AH28" s="32">
        <v>370</v>
      </c>
      <c r="AI28" s="38"/>
      <c r="AJ28" s="38"/>
      <c r="AK28" s="38"/>
      <c r="AL28" s="48"/>
    </row>
    <row r="29" spans="1:38" s="26" customFormat="1" x14ac:dyDescent="0.2">
      <c r="A29" s="29">
        <v>22</v>
      </c>
      <c r="B29" s="1">
        <v>22</v>
      </c>
      <c r="C29" s="1" t="s">
        <v>178</v>
      </c>
      <c r="D29" s="29" t="s">
        <v>40</v>
      </c>
      <c r="E29" s="29"/>
      <c r="F29" s="29"/>
      <c r="G29" s="29"/>
      <c r="H29" s="29">
        <v>185</v>
      </c>
      <c r="I29" s="29"/>
      <c r="J29" s="29"/>
      <c r="K29" s="32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185</v>
      </c>
      <c r="L29" s="32" t="s">
        <v>928</v>
      </c>
      <c r="M29" s="32"/>
      <c r="N29" s="39">
        <f>K29-(ROW(K29)-ROW(K$6))/10000</f>
        <v>184.99770000000001</v>
      </c>
      <c r="O29" s="32">
        <f>COUNT(E29:J29)</f>
        <v>1</v>
      </c>
      <c r="P29" s="32" t="str">
        <f ca="1">IF(AND(O29=1,OFFSET(D29,0,P$3)&gt;0),"Y",0)</f>
        <v>Y</v>
      </c>
      <c r="Q29" s="33" t="s">
        <v>99</v>
      </c>
      <c r="R29" s="34">
        <f>1-(Q29=Q28)</f>
        <v>0</v>
      </c>
      <c r="S29" s="34">
        <f>N29+T29/1000+U29/10000+V29/100000+W29/1000000+X29/10000000+Y29/100000000</f>
        <v>184.99955</v>
      </c>
      <c r="T29" s="29"/>
      <c r="U29" s="29"/>
      <c r="V29" s="29">
        <v>185</v>
      </c>
      <c r="W29" s="29"/>
      <c r="X29" s="29"/>
      <c r="Y29" s="29"/>
      <c r="AA29" s="35">
        <v>0</v>
      </c>
      <c r="AB29" s="35">
        <v>0</v>
      </c>
      <c r="AC29" s="35">
        <v>0</v>
      </c>
      <c r="AD29" s="35">
        <v>0</v>
      </c>
      <c r="AE29" s="36">
        <v>1</v>
      </c>
      <c r="AF29" s="63">
        <v>184.99955</v>
      </c>
      <c r="AG29" s="38">
        <v>185</v>
      </c>
      <c r="AH29" s="32">
        <v>370</v>
      </c>
      <c r="AI29" s="38"/>
      <c r="AJ29" s="38"/>
      <c r="AK29" s="38"/>
      <c r="AL29" s="48"/>
    </row>
    <row r="30" spans="1:38" s="26" customFormat="1" x14ac:dyDescent="0.2">
      <c r="A30" s="29">
        <v>23</v>
      </c>
      <c r="B30" s="1">
        <v>23</v>
      </c>
      <c r="C30" s="1" t="s">
        <v>639</v>
      </c>
      <c r="D30" s="29" t="s">
        <v>24</v>
      </c>
      <c r="E30" s="29">
        <v>174</v>
      </c>
      <c r="F30" s="29"/>
      <c r="G30" s="29"/>
      <c r="H30" s="29"/>
      <c r="I30" s="29"/>
      <c r="J30" s="29"/>
      <c r="K30" s="32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174</v>
      </c>
      <c r="L30" s="32" t="s">
        <v>928</v>
      </c>
      <c r="M30" s="32"/>
      <c r="N30" s="39">
        <f>K30-(ROW(K30)-ROW(K$6))/10000</f>
        <v>173.99760000000001</v>
      </c>
      <c r="O30" s="32">
        <f>COUNT(E30:J30)</f>
        <v>1</v>
      </c>
      <c r="P30" s="32">
        <f ca="1">IF(AND(O30=1,OFFSET(D30,0,P$3)&gt;0),"Y",0)</f>
        <v>0</v>
      </c>
      <c r="Q30" s="33" t="s">
        <v>99</v>
      </c>
      <c r="R30" s="34">
        <f>1-(Q30=Q29)</f>
        <v>0</v>
      </c>
      <c r="S30" s="34">
        <f>N30+T30/1000+U30/10000+V30/100000+W30/1000000+X30/10000000+Y30/100000000</f>
        <v>174.17160000000001</v>
      </c>
      <c r="T30" s="29">
        <v>174</v>
      </c>
      <c r="U30" s="29"/>
      <c r="V30" s="29"/>
      <c r="W30" s="29"/>
      <c r="X30" s="29"/>
      <c r="Y30" s="29"/>
      <c r="AA30" s="35">
        <v>0</v>
      </c>
      <c r="AB30" s="35">
        <v>0</v>
      </c>
      <c r="AC30" s="35">
        <v>0</v>
      </c>
      <c r="AD30" s="35">
        <v>0</v>
      </c>
      <c r="AE30" s="36">
        <v>1</v>
      </c>
      <c r="AF30" s="63">
        <v>174.17160000000001</v>
      </c>
      <c r="AG30" s="38">
        <v>174</v>
      </c>
      <c r="AH30" s="32">
        <v>348</v>
      </c>
      <c r="AI30" s="38"/>
      <c r="AJ30" s="38"/>
      <c r="AK30" s="38"/>
      <c r="AL30" s="48"/>
    </row>
    <row r="31" spans="1:38" s="26" customFormat="1" x14ac:dyDescent="0.2">
      <c r="A31" s="29">
        <v>24</v>
      </c>
      <c r="B31" s="1">
        <v>24</v>
      </c>
      <c r="C31" s="1" t="s">
        <v>640</v>
      </c>
      <c r="D31" s="29" t="s">
        <v>29</v>
      </c>
      <c r="E31" s="29"/>
      <c r="F31" s="29"/>
      <c r="G31" s="29">
        <v>164</v>
      </c>
      <c r="H31" s="29"/>
      <c r="I31" s="29"/>
      <c r="J31" s="29"/>
      <c r="K31" s="32">
        <f>IFERROR(LARGE(E31:J31,1),0)+IF($D$5&gt;=2,IFERROR(LARGE(E31:J31,2),0),0)+IF($D$5&gt;=3,IFERROR(LARGE(E31:J31,3),0),0)+IF($D$5&gt;=4,IFERROR(LARGE(E31:J31,4),0),0)+IF($D$5&gt;=5,IFERROR(LARGE(E31:J31,5),0),0)+IF($D$5&gt;=6,IFERROR(LARGE(E31:J31,6),0),0)</f>
        <v>164</v>
      </c>
      <c r="L31" s="32" t="s">
        <v>928</v>
      </c>
      <c r="M31" s="32"/>
      <c r="N31" s="39">
        <f>K31-(ROW(K31)-ROW(K$6))/10000</f>
        <v>163.9975</v>
      </c>
      <c r="O31" s="32">
        <f>COUNT(E31:J31)</f>
        <v>1</v>
      </c>
      <c r="P31" s="32">
        <f ca="1">IF(AND(O31=1,OFFSET(D31,0,P$3)&gt;0),"Y",0)</f>
        <v>0</v>
      </c>
      <c r="Q31" s="33" t="s">
        <v>99</v>
      </c>
      <c r="R31" s="34">
        <f>1-(Q31=Q30)</f>
        <v>0</v>
      </c>
      <c r="S31" s="34">
        <f>N31+T31/1000+U31/10000+V31/100000+W31/1000000+X31/10000000+Y31/100000000</f>
        <v>163.99914000000001</v>
      </c>
      <c r="T31" s="29"/>
      <c r="U31" s="29"/>
      <c r="V31" s="29">
        <v>164</v>
      </c>
      <c r="W31" s="29"/>
      <c r="X31" s="29"/>
      <c r="Y31" s="29"/>
      <c r="AA31" s="35">
        <v>0</v>
      </c>
      <c r="AB31" s="35">
        <v>0</v>
      </c>
      <c r="AC31" s="35">
        <v>0</v>
      </c>
      <c r="AD31" s="35">
        <v>0</v>
      </c>
      <c r="AE31" s="36">
        <v>1</v>
      </c>
      <c r="AF31" s="63">
        <v>163.99914000000001</v>
      </c>
      <c r="AG31" s="38">
        <v>164</v>
      </c>
      <c r="AH31" s="32">
        <v>328</v>
      </c>
      <c r="AI31" s="38"/>
      <c r="AJ31" s="38"/>
      <c r="AK31" s="38"/>
      <c r="AL31" s="48"/>
    </row>
    <row r="32" spans="1:38" s="26" customFormat="1" x14ac:dyDescent="0.2">
      <c r="A32" s="29">
        <v>25</v>
      </c>
      <c r="B32" s="1">
        <v>25</v>
      </c>
      <c r="C32" s="1" t="s">
        <v>641</v>
      </c>
      <c r="D32" s="29" t="s">
        <v>24</v>
      </c>
      <c r="E32" s="29"/>
      <c r="F32" s="29"/>
      <c r="G32" s="29">
        <v>149</v>
      </c>
      <c r="H32" s="29"/>
      <c r="I32" s="29"/>
      <c r="J32" s="29"/>
      <c r="K32" s="32">
        <f>IFERROR(LARGE(E32:J32,1),0)+IF($D$5&gt;=2,IFERROR(LARGE(E32:J32,2),0),0)+IF($D$5&gt;=3,IFERROR(LARGE(E32:J32,3),0),0)+IF($D$5&gt;=4,IFERROR(LARGE(E32:J32,4),0),0)+IF($D$5&gt;=5,IFERROR(LARGE(E32:J32,5),0),0)+IF($D$5&gt;=6,IFERROR(LARGE(E32:J32,6),0),0)</f>
        <v>149</v>
      </c>
      <c r="L32" s="32" t="s">
        <v>928</v>
      </c>
      <c r="M32" s="32"/>
      <c r="N32" s="39">
        <f>K32-(ROW(K32)-ROW(K$6))/10000</f>
        <v>148.9974</v>
      </c>
      <c r="O32" s="32">
        <f>COUNT(E32:J32)</f>
        <v>1</v>
      </c>
      <c r="P32" s="32">
        <f ca="1">IF(AND(O32=1,OFFSET(D32,0,P$3)&gt;0),"Y",0)</f>
        <v>0</v>
      </c>
      <c r="Q32" s="33" t="s">
        <v>99</v>
      </c>
      <c r="R32" s="34">
        <f>1-(Q32=Q31)</f>
        <v>0</v>
      </c>
      <c r="S32" s="34">
        <f>N32+T32/1000+U32/10000+V32/100000+W32/1000000+X32/10000000+Y32/100000000</f>
        <v>148.99888999999999</v>
      </c>
      <c r="T32" s="29"/>
      <c r="U32" s="29"/>
      <c r="V32" s="29">
        <v>149</v>
      </c>
      <c r="W32" s="29"/>
      <c r="X32" s="29"/>
      <c r="Y32" s="29"/>
      <c r="AA32" s="35">
        <v>0</v>
      </c>
      <c r="AB32" s="35">
        <v>0</v>
      </c>
      <c r="AC32" s="35">
        <v>0</v>
      </c>
      <c r="AD32" s="35">
        <v>0</v>
      </c>
      <c r="AE32" s="36">
        <v>1</v>
      </c>
      <c r="AF32" s="63">
        <v>148.99888999999999</v>
      </c>
      <c r="AG32" s="38">
        <v>149</v>
      </c>
      <c r="AH32" s="32">
        <v>298</v>
      </c>
      <c r="AI32" s="38"/>
      <c r="AJ32" s="38"/>
      <c r="AK32" s="38"/>
      <c r="AL32" s="48"/>
    </row>
    <row r="33" spans="1:40" s="26" customFormat="1" x14ac:dyDescent="0.2">
      <c r="A33" s="29">
        <v>26</v>
      </c>
      <c r="B33" s="1">
        <v>26</v>
      </c>
      <c r="C33" s="1" t="s">
        <v>642</v>
      </c>
      <c r="D33" s="29" t="s">
        <v>40</v>
      </c>
      <c r="E33" s="29"/>
      <c r="F33" s="29"/>
      <c r="G33" s="29">
        <v>144</v>
      </c>
      <c r="H33" s="29"/>
      <c r="I33" s="29"/>
      <c r="J33" s="29"/>
      <c r="K33" s="32">
        <f>IFERROR(LARGE(E33:J33,1),0)+IF($D$5&gt;=2,IFERROR(LARGE(E33:J33,2),0),0)+IF($D$5&gt;=3,IFERROR(LARGE(E33:J33,3),0),0)+IF($D$5&gt;=4,IFERROR(LARGE(E33:J33,4),0),0)+IF($D$5&gt;=5,IFERROR(LARGE(E33:J33,5),0),0)+IF($D$5&gt;=6,IFERROR(LARGE(E33:J33,6),0),0)</f>
        <v>144</v>
      </c>
      <c r="L33" s="32" t="s">
        <v>928</v>
      </c>
      <c r="M33" s="32"/>
      <c r="N33" s="39">
        <f>K33-(ROW(K33)-ROW(K$6))/10000</f>
        <v>143.9973</v>
      </c>
      <c r="O33" s="32">
        <f>COUNT(E33:J33)</f>
        <v>1</v>
      </c>
      <c r="P33" s="32">
        <f ca="1">IF(AND(O33=1,OFFSET(D33,0,P$3)&gt;0),"Y",0)</f>
        <v>0</v>
      </c>
      <c r="Q33" s="33" t="s">
        <v>99</v>
      </c>
      <c r="R33" s="34">
        <f>1-(Q33=Q32)</f>
        <v>0</v>
      </c>
      <c r="S33" s="34">
        <f>N33+T33/1000+U33/10000+V33/100000+W33/1000000+X33/10000000+Y33/100000000</f>
        <v>143.99874</v>
      </c>
      <c r="T33" s="29"/>
      <c r="U33" s="29"/>
      <c r="V33" s="29">
        <v>144</v>
      </c>
      <c r="W33" s="29"/>
      <c r="X33" s="29"/>
      <c r="Y33" s="29"/>
      <c r="AA33" s="35">
        <v>0</v>
      </c>
      <c r="AB33" s="35">
        <v>0</v>
      </c>
      <c r="AC33" s="35">
        <v>0</v>
      </c>
      <c r="AD33" s="35">
        <v>0</v>
      </c>
      <c r="AE33" s="36">
        <v>1</v>
      </c>
      <c r="AF33" s="63">
        <v>143.99874</v>
      </c>
      <c r="AG33" s="38">
        <v>144</v>
      </c>
      <c r="AH33" s="32">
        <v>288</v>
      </c>
      <c r="AI33" s="38"/>
      <c r="AJ33" s="38"/>
      <c r="AK33" s="38"/>
      <c r="AL33" s="48"/>
    </row>
    <row r="34" spans="1:40" s="26" customFormat="1" x14ac:dyDescent="0.2">
      <c r="A34" s="29">
        <v>27</v>
      </c>
      <c r="B34" s="1">
        <v>27</v>
      </c>
      <c r="C34" s="1" t="s">
        <v>643</v>
      </c>
      <c r="D34" s="29" t="s">
        <v>29</v>
      </c>
      <c r="E34" s="29"/>
      <c r="F34" s="29"/>
      <c r="G34" s="29">
        <v>117</v>
      </c>
      <c r="H34" s="29"/>
      <c r="I34" s="29"/>
      <c r="J34" s="29"/>
      <c r="K34" s="32">
        <f>IFERROR(LARGE(E34:J34,1),0)+IF($D$5&gt;=2,IFERROR(LARGE(E34:J34,2),0),0)+IF($D$5&gt;=3,IFERROR(LARGE(E34:J34,3),0),0)+IF($D$5&gt;=4,IFERROR(LARGE(E34:J34,4),0),0)+IF($D$5&gt;=5,IFERROR(LARGE(E34:J34,5),0),0)+IF($D$5&gt;=6,IFERROR(LARGE(E34:J34,6),0),0)</f>
        <v>117</v>
      </c>
      <c r="L34" s="32" t="s">
        <v>928</v>
      </c>
      <c r="M34" s="32"/>
      <c r="N34" s="39">
        <f>K34-(ROW(K34)-ROW(K$6))/10000</f>
        <v>116.99720000000001</v>
      </c>
      <c r="O34" s="32">
        <f>COUNT(E34:J34)</f>
        <v>1</v>
      </c>
      <c r="P34" s="32">
        <f ca="1">IF(AND(O34=1,OFFSET(D34,0,P$3)&gt;0),"Y",0)</f>
        <v>0</v>
      </c>
      <c r="Q34" s="33" t="s">
        <v>99</v>
      </c>
      <c r="R34" s="34">
        <f>1-(Q34=Q33)</f>
        <v>0</v>
      </c>
      <c r="S34" s="34">
        <f>N34+T34/1000+U34/10000+V34/100000+W34/1000000+X34/10000000+Y34/100000000</f>
        <v>116.99837000000001</v>
      </c>
      <c r="T34" s="29"/>
      <c r="U34" s="29"/>
      <c r="V34" s="29">
        <v>117</v>
      </c>
      <c r="W34" s="29"/>
      <c r="X34" s="29"/>
      <c r="Y34" s="29"/>
      <c r="AA34" s="35">
        <v>0</v>
      </c>
      <c r="AB34" s="35">
        <v>0</v>
      </c>
      <c r="AC34" s="35">
        <v>0</v>
      </c>
      <c r="AD34" s="35">
        <v>0</v>
      </c>
      <c r="AE34" s="36">
        <v>1</v>
      </c>
      <c r="AF34" s="63">
        <v>116.99837000000001</v>
      </c>
      <c r="AG34" s="38">
        <v>117</v>
      </c>
      <c r="AH34" s="32">
        <v>234</v>
      </c>
      <c r="AI34" s="38"/>
      <c r="AJ34" s="38"/>
      <c r="AK34" s="38"/>
      <c r="AL34" s="48"/>
    </row>
    <row r="35" spans="1:40" s="26" customFormat="1" x14ac:dyDescent="0.2">
      <c r="A35" s="29">
        <v>28</v>
      </c>
      <c r="B35" s="1">
        <v>28</v>
      </c>
      <c r="C35" s="1" t="s">
        <v>644</v>
      </c>
      <c r="D35" s="29" t="s">
        <v>29</v>
      </c>
      <c r="E35" s="29"/>
      <c r="F35" s="29">
        <v>89</v>
      </c>
      <c r="G35" s="29"/>
      <c r="H35" s="29"/>
      <c r="I35" s="29"/>
      <c r="J35" s="29"/>
      <c r="K35" s="32">
        <f>IFERROR(LARGE(E35:J35,1),0)+IF($D$5&gt;=2,IFERROR(LARGE(E35:J35,2),0),0)+IF($D$5&gt;=3,IFERROR(LARGE(E35:J35,3),0),0)+IF($D$5&gt;=4,IFERROR(LARGE(E35:J35,4),0),0)+IF($D$5&gt;=5,IFERROR(LARGE(E35:J35,5),0),0)+IF($D$5&gt;=6,IFERROR(LARGE(E35:J35,6),0),0)</f>
        <v>89</v>
      </c>
      <c r="L35" s="32" t="s">
        <v>928</v>
      </c>
      <c r="M35" s="32"/>
      <c r="N35" s="39">
        <f>K35-(ROW(K35)-ROW(K$6))/10000</f>
        <v>88.997100000000003</v>
      </c>
      <c r="O35" s="32">
        <f>COUNT(E35:J35)</f>
        <v>1</v>
      </c>
      <c r="P35" s="32">
        <f ca="1">IF(AND(O35=1,OFFSET(D35,0,P$3)&gt;0),"Y",0)</f>
        <v>0</v>
      </c>
      <c r="Q35" s="33" t="s">
        <v>99</v>
      </c>
      <c r="R35" s="34">
        <f>1-(Q35=Q34)</f>
        <v>0</v>
      </c>
      <c r="S35" s="34">
        <f>N35+T35/1000+U35/10000+V35/100000+W35/1000000+X35/10000000+Y35/100000000</f>
        <v>89.006</v>
      </c>
      <c r="T35" s="29"/>
      <c r="U35" s="29">
        <v>89</v>
      </c>
      <c r="V35" s="29"/>
      <c r="W35" s="29"/>
      <c r="X35" s="29"/>
      <c r="Y35" s="29"/>
      <c r="AA35" s="35">
        <v>0</v>
      </c>
      <c r="AB35" s="35">
        <v>0</v>
      </c>
      <c r="AC35" s="35">
        <v>0</v>
      </c>
      <c r="AD35" s="35">
        <v>0</v>
      </c>
      <c r="AE35" s="36">
        <v>1</v>
      </c>
      <c r="AF35" s="63">
        <v>89.006</v>
      </c>
      <c r="AG35" s="38">
        <v>89</v>
      </c>
      <c r="AH35" s="32">
        <v>178</v>
      </c>
      <c r="AI35" s="38"/>
      <c r="AJ35" s="38"/>
      <c r="AK35" s="38"/>
      <c r="AL35" s="48"/>
    </row>
    <row r="36" spans="1:40" ht="5.0999999999999996" customHeight="1" x14ac:dyDescent="0.2">
      <c r="A36" s="27"/>
      <c r="B36" s="27"/>
      <c r="D36" s="50"/>
      <c r="E36" s="27"/>
      <c r="F36" s="29"/>
      <c r="G36" s="29"/>
      <c r="H36" s="29"/>
      <c r="I36" s="29"/>
      <c r="J36" s="29"/>
      <c r="K36" s="32"/>
      <c r="L36" s="27"/>
      <c r="M36" s="27"/>
      <c r="N36" s="39"/>
      <c r="O36" s="27"/>
      <c r="P36" s="27"/>
      <c r="R36" s="55"/>
      <c r="S36" s="34"/>
      <c r="T36" s="50"/>
      <c r="U36" s="50"/>
      <c r="V36" s="50"/>
      <c r="W36" s="50"/>
      <c r="X36" s="50"/>
      <c r="Y36" s="50"/>
      <c r="AE36" s="59"/>
      <c r="AF36" s="59"/>
      <c r="AH36" s="26"/>
      <c r="AI36" s="38"/>
      <c r="AJ36" s="38"/>
      <c r="AK36" s="38"/>
      <c r="AL36" s="30"/>
      <c r="AM36" s="26"/>
      <c r="AN36" s="1"/>
    </row>
    <row r="37" spans="1:40" x14ac:dyDescent="0.2">
      <c r="A37" s="27"/>
      <c r="B37" s="27"/>
      <c r="D37" s="27"/>
      <c r="E37" s="27"/>
      <c r="F37" s="29"/>
      <c r="G37" s="29"/>
      <c r="H37" s="29"/>
      <c r="I37" s="29"/>
      <c r="J37" s="29"/>
      <c r="K37" s="32"/>
      <c r="L37" s="27"/>
      <c r="M37" s="27"/>
      <c r="N37" s="39"/>
      <c r="O37" s="27"/>
      <c r="P37" s="27"/>
      <c r="R37" s="55"/>
      <c r="S37" s="34"/>
      <c r="T37" s="50"/>
      <c r="U37" s="50"/>
      <c r="V37" s="50"/>
      <c r="W37" s="50"/>
      <c r="X37" s="50"/>
      <c r="Y37" s="50"/>
      <c r="AE37" s="59"/>
      <c r="AF37" s="59"/>
      <c r="AH37" s="26"/>
      <c r="AI37" s="38"/>
      <c r="AJ37" s="38"/>
      <c r="AK37" s="38"/>
      <c r="AL37" s="30"/>
      <c r="AM37" s="26"/>
      <c r="AN37" s="1"/>
    </row>
    <row r="38" spans="1:40" x14ac:dyDescent="0.2">
      <c r="C38" s="26" t="s">
        <v>110</v>
      </c>
      <c r="D38" s="27"/>
      <c r="E38" s="27"/>
      <c r="F38" s="29"/>
      <c r="G38" s="29"/>
      <c r="H38" s="29"/>
      <c r="I38" s="29"/>
      <c r="J38" s="29"/>
      <c r="K38" s="32"/>
      <c r="L38" s="27"/>
      <c r="M38" s="27"/>
      <c r="N38" s="39"/>
      <c r="O38" s="27"/>
      <c r="P38" s="27"/>
      <c r="Q38" s="50" t="str">
        <f>C38</f>
        <v>F35</v>
      </c>
      <c r="R38" s="55"/>
      <c r="S38" s="34"/>
      <c r="T38" s="50"/>
      <c r="U38" s="50"/>
      <c r="V38" s="50"/>
      <c r="W38" s="50"/>
      <c r="X38" s="50"/>
      <c r="Y38" s="50"/>
      <c r="AE38" s="59"/>
      <c r="AF38" s="59"/>
      <c r="AH38" s="26"/>
      <c r="AI38" s="38">
        <v>590</v>
      </c>
      <c r="AJ38" s="38">
        <v>588</v>
      </c>
      <c r="AK38" s="38">
        <v>545</v>
      </c>
      <c r="AL38" s="30"/>
      <c r="AM38" s="26"/>
      <c r="AN38" s="1"/>
    </row>
    <row r="39" spans="1:40" x14ac:dyDescent="0.2">
      <c r="A39" s="1">
        <v>1</v>
      </c>
      <c r="B39" s="1">
        <v>1</v>
      </c>
      <c r="C39" s="1" t="s">
        <v>645</v>
      </c>
      <c r="D39" s="29" t="s">
        <v>52</v>
      </c>
      <c r="E39" s="29">
        <v>196</v>
      </c>
      <c r="F39" s="29">
        <v>197</v>
      </c>
      <c r="G39" s="29">
        <v>197</v>
      </c>
      <c r="H39" s="29"/>
      <c r="I39" s="29"/>
      <c r="J39" s="29"/>
      <c r="K39" s="32">
        <f>IFERROR(LARGE(E39:J39,1),0)+IF($D$5&gt;=2,IFERROR(LARGE(E39:J39,2),0),0)+IF($D$5&gt;=3,IFERROR(LARGE(E39:J39,3),0),0)+IF($D$5&gt;=4,IFERROR(LARGE(E39:J39,4),0),0)+IF($D$5&gt;=5,IFERROR(LARGE(E39:J39,5),0),0)+IF($D$5&gt;=6,IFERROR(LARGE(E39:J39,6),0),0)</f>
        <v>590</v>
      </c>
      <c r="L39" s="32" t="s">
        <v>928</v>
      </c>
      <c r="M39" s="32" t="s">
        <v>646</v>
      </c>
      <c r="N39" s="39">
        <f>K39-(ROW(K39)-ROW(K$6))/10000</f>
        <v>589.99670000000003</v>
      </c>
      <c r="O39" s="32">
        <f>COUNT(E39:J39)</f>
        <v>3</v>
      </c>
      <c r="P39" s="32">
        <f ca="1">IF(AND(O39=1,OFFSET(D39,0,P$3)&gt;0),"Y",0)</f>
        <v>0</v>
      </c>
      <c r="Q39" s="33" t="s">
        <v>110</v>
      </c>
      <c r="R39" s="34">
        <f>1-(Q39=Q38)</f>
        <v>0</v>
      </c>
      <c r="S39" s="34">
        <f>N39+T39/1000+U39/10000+V39/100000+W39/1000000+X39/10000000+Y39/100000000</f>
        <v>590.21437000000003</v>
      </c>
      <c r="T39" s="29">
        <v>196</v>
      </c>
      <c r="U39" s="29">
        <v>197</v>
      </c>
      <c r="V39" s="29">
        <v>197</v>
      </c>
      <c r="W39" s="29"/>
      <c r="X39" s="29"/>
      <c r="Y39" s="29"/>
      <c r="AA39" s="35">
        <v>0</v>
      </c>
      <c r="AB39" s="35">
        <v>0</v>
      </c>
      <c r="AC39" s="35">
        <v>0</v>
      </c>
      <c r="AD39" s="35">
        <v>0</v>
      </c>
      <c r="AE39" s="36">
        <v>3</v>
      </c>
      <c r="AF39" s="63">
        <v>590.21437000000003</v>
      </c>
      <c r="AG39" s="38">
        <v>197</v>
      </c>
      <c r="AH39" s="32">
        <v>591</v>
      </c>
      <c r="AI39" s="38" t="s">
        <v>646</v>
      </c>
      <c r="AJ39" s="38" t="s">
        <v>647</v>
      </c>
      <c r="AK39" s="38"/>
      <c r="AL39" s="30"/>
      <c r="AM39" s="26"/>
      <c r="AN39" s="1"/>
    </row>
    <row r="40" spans="1:40" x14ac:dyDescent="0.2">
      <c r="A40" s="1">
        <v>2</v>
      </c>
      <c r="B40" s="1">
        <v>2</v>
      </c>
      <c r="C40" s="1" t="s">
        <v>107</v>
      </c>
      <c r="D40" s="29" t="s">
        <v>109</v>
      </c>
      <c r="E40" s="29">
        <v>194</v>
      </c>
      <c r="F40" s="29">
        <v>195</v>
      </c>
      <c r="G40" s="29"/>
      <c r="H40" s="29">
        <v>199</v>
      </c>
      <c r="I40" s="29"/>
      <c r="J40" s="29"/>
      <c r="K40" s="32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588</v>
      </c>
      <c r="L40" s="32" t="s">
        <v>928</v>
      </c>
      <c r="M40" s="32" t="s">
        <v>647</v>
      </c>
      <c r="N40" s="39">
        <f>K40-(ROW(K40)-ROW(K$6))/10000</f>
        <v>587.99659999999994</v>
      </c>
      <c r="O40" s="32">
        <f>COUNT(E40:J40)</f>
        <v>3</v>
      </c>
      <c r="P40" s="32">
        <f ca="1">IF(AND(O40=1,OFFSET(D40,0,P$3)&gt;0),"Y",0)</f>
        <v>0</v>
      </c>
      <c r="Q40" s="33" t="s">
        <v>110</v>
      </c>
      <c r="R40" s="34">
        <f>1-(Q40=Q39)</f>
        <v>0</v>
      </c>
      <c r="S40" s="34">
        <f>N40+T40/1000+U40/10000+V40/100000+W40/1000000+X40/10000000+Y40/100000000</f>
        <v>588.21208999999988</v>
      </c>
      <c r="T40" s="29">
        <v>194</v>
      </c>
      <c r="U40" s="29">
        <v>195</v>
      </c>
      <c r="V40" s="29">
        <v>199</v>
      </c>
      <c r="W40" s="29"/>
      <c r="X40" s="29"/>
      <c r="Y40" s="29"/>
      <c r="AA40" s="35">
        <v>0</v>
      </c>
      <c r="AB40" s="35">
        <v>0</v>
      </c>
      <c r="AC40" s="35">
        <v>0</v>
      </c>
      <c r="AD40" s="35">
        <v>0</v>
      </c>
      <c r="AE40" s="36">
        <v>3</v>
      </c>
      <c r="AF40" s="63">
        <v>588.21208999999988</v>
      </c>
      <c r="AG40" s="38">
        <v>199</v>
      </c>
      <c r="AH40" s="32">
        <v>593</v>
      </c>
      <c r="AI40" s="38" t="s">
        <v>646</v>
      </c>
      <c r="AJ40" s="38" t="s">
        <v>647</v>
      </c>
      <c r="AK40" s="38" t="s">
        <v>648</v>
      </c>
      <c r="AL40" s="30"/>
      <c r="AM40" s="26"/>
      <c r="AN40" s="1"/>
    </row>
    <row r="41" spans="1:40" x14ac:dyDescent="0.2">
      <c r="A41" s="1">
        <v>3</v>
      </c>
      <c r="B41" s="1">
        <v>3</v>
      </c>
      <c r="C41" s="1" t="s">
        <v>158</v>
      </c>
      <c r="D41" s="29" t="s">
        <v>68</v>
      </c>
      <c r="E41" s="29">
        <v>162</v>
      </c>
      <c r="F41" s="29">
        <v>182</v>
      </c>
      <c r="G41" s="29">
        <v>171</v>
      </c>
      <c r="H41" s="29">
        <v>192</v>
      </c>
      <c r="I41" s="29"/>
      <c r="J41" s="29"/>
      <c r="K41" s="32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545</v>
      </c>
      <c r="L41" s="32" t="s">
        <v>928</v>
      </c>
      <c r="M41" s="32" t="s">
        <v>648</v>
      </c>
      <c r="N41" s="39">
        <f>K41-(ROW(K41)-ROW(K$6))/10000</f>
        <v>544.99649999999997</v>
      </c>
      <c r="O41" s="32">
        <f>COUNT(E41:J41)</f>
        <v>4</v>
      </c>
      <c r="P41" s="32">
        <f ca="1">IF(AND(O41=1,OFFSET(D41,0,P$3)&gt;0),"Y",0)</f>
        <v>0</v>
      </c>
      <c r="Q41" s="33" t="s">
        <v>110</v>
      </c>
      <c r="R41" s="34">
        <f>1-(Q41=Q40)</f>
        <v>0</v>
      </c>
      <c r="S41" s="34">
        <f>N41+T41/1000+U41/10000+V41/100000+W41/1000000+X41/10000000+Y41/100000000</f>
        <v>545.17879100000005</v>
      </c>
      <c r="T41" s="29">
        <v>162</v>
      </c>
      <c r="U41" s="29">
        <v>182</v>
      </c>
      <c r="V41" s="29">
        <v>192</v>
      </c>
      <c r="W41" s="29">
        <v>171</v>
      </c>
      <c r="X41" s="29"/>
      <c r="Y41" s="29"/>
      <c r="AA41" s="35">
        <v>0</v>
      </c>
      <c r="AB41" s="35">
        <v>0</v>
      </c>
      <c r="AC41" s="35">
        <v>0</v>
      </c>
      <c r="AD41" s="35">
        <v>0</v>
      </c>
      <c r="AE41" s="36">
        <v>4</v>
      </c>
      <c r="AF41" s="63">
        <v>545.17879100000005</v>
      </c>
      <c r="AG41" s="38">
        <v>192</v>
      </c>
      <c r="AH41" s="32">
        <v>566</v>
      </c>
      <c r="AI41" s="38"/>
      <c r="AJ41" s="38"/>
      <c r="AK41" s="38" t="s">
        <v>648</v>
      </c>
      <c r="AL41" s="30"/>
      <c r="AM41" s="26"/>
      <c r="AN41" s="1"/>
    </row>
    <row r="42" spans="1:40" x14ac:dyDescent="0.2">
      <c r="A42" s="1">
        <v>4</v>
      </c>
      <c r="B42" s="1">
        <v>4</v>
      </c>
      <c r="C42" s="1" t="s">
        <v>176</v>
      </c>
      <c r="D42" s="29" t="s">
        <v>40</v>
      </c>
      <c r="E42" s="29"/>
      <c r="F42" s="29">
        <v>178</v>
      </c>
      <c r="G42" s="29">
        <v>177</v>
      </c>
      <c r="H42" s="29">
        <v>186</v>
      </c>
      <c r="I42" s="29"/>
      <c r="J42" s="29"/>
      <c r="K42" s="32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541</v>
      </c>
      <c r="L42" s="32" t="s">
        <v>928</v>
      </c>
      <c r="M42" s="32"/>
      <c r="N42" s="39">
        <f>K42-(ROW(K42)-ROW(K$6))/10000</f>
        <v>540.99639999999999</v>
      </c>
      <c r="O42" s="32">
        <f>COUNT(E42:J42)</f>
        <v>3</v>
      </c>
      <c r="P42" s="32">
        <f ca="1">IF(AND(O42=1,OFFSET(D42,0,P$3)&gt;0),"Y",0)</f>
        <v>0</v>
      </c>
      <c r="Q42" s="33" t="s">
        <v>110</v>
      </c>
      <c r="R42" s="34">
        <f>1-(Q42=Q41)</f>
        <v>0</v>
      </c>
      <c r="S42" s="34">
        <f>N42+T42/1000+U42/10000+V42/100000+W42/1000000+X42/10000000+Y42/100000000</f>
        <v>541.01623699999993</v>
      </c>
      <c r="T42" s="29"/>
      <c r="U42" s="29">
        <v>178</v>
      </c>
      <c r="V42" s="29">
        <v>186</v>
      </c>
      <c r="W42" s="29">
        <v>177</v>
      </c>
      <c r="X42" s="29"/>
      <c r="Y42" s="29"/>
      <c r="AA42" s="35">
        <v>0</v>
      </c>
      <c r="AB42" s="35">
        <v>0</v>
      </c>
      <c r="AC42" s="35">
        <v>0</v>
      </c>
      <c r="AD42" s="35">
        <v>0</v>
      </c>
      <c r="AE42" s="36">
        <v>3</v>
      </c>
      <c r="AF42" s="63">
        <v>541.01623699999993</v>
      </c>
      <c r="AG42" s="38">
        <v>186</v>
      </c>
      <c r="AH42" s="32">
        <v>550</v>
      </c>
      <c r="AI42" s="38"/>
      <c r="AJ42" s="38"/>
      <c r="AK42" s="38" t="s">
        <v>648</v>
      </c>
      <c r="AL42" s="30"/>
      <c r="AM42" s="26"/>
      <c r="AN42" s="1"/>
    </row>
    <row r="43" spans="1:40" x14ac:dyDescent="0.2">
      <c r="A43" s="1">
        <v>5</v>
      </c>
      <c r="B43" s="1">
        <v>5</v>
      </c>
      <c r="C43" s="1" t="s">
        <v>309</v>
      </c>
      <c r="D43" s="29" t="s">
        <v>34</v>
      </c>
      <c r="E43" s="29">
        <v>185</v>
      </c>
      <c r="F43" s="29">
        <v>181</v>
      </c>
      <c r="G43" s="29"/>
      <c r="H43" s="29">
        <v>141</v>
      </c>
      <c r="I43" s="29"/>
      <c r="J43" s="29"/>
      <c r="K43" s="32">
        <f>IFERROR(LARGE(E43:J43,1),0)+IF($D$5&gt;=2,IFERROR(LARGE(E43:J43,2),0),0)+IF($D$5&gt;=3,IFERROR(LARGE(E43:J43,3),0),0)+IF($D$5&gt;=4,IFERROR(LARGE(E43:J43,4),0),0)+IF($D$5&gt;=5,IFERROR(LARGE(E43:J43,5),0),0)+IF($D$5&gt;=6,IFERROR(LARGE(E43:J43,6),0),0)</f>
        <v>507</v>
      </c>
      <c r="L43" s="32" t="s">
        <v>928</v>
      </c>
      <c r="M43" s="32"/>
      <c r="N43" s="39">
        <f>K43-(ROW(K43)-ROW(K$6))/10000</f>
        <v>506.99630000000002</v>
      </c>
      <c r="O43" s="32">
        <f>COUNT(E43:J43)</f>
        <v>3</v>
      </c>
      <c r="P43" s="32">
        <f ca="1">IF(AND(O43=1,OFFSET(D43,0,P$3)&gt;0),"Y",0)</f>
        <v>0</v>
      </c>
      <c r="Q43" s="33" t="s">
        <v>110</v>
      </c>
      <c r="R43" s="34">
        <f>1-(Q43=Q42)</f>
        <v>0</v>
      </c>
      <c r="S43" s="34">
        <f>N43+T43/1000+U43/10000+V43/100000+W43/1000000+X43/10000000+Y43/100000000</f>
        <v>507.20081000000005</v>
      </c>
      <c r="T43" s="29">
        <v>185</v>
      </c>
      <c r="U43" s="29">
        <v>181</v>
      </c>
      <c r="V43" s="29">
        <v>141</v>
      </c>
      <c r="W43" s="29"/>
      <c r="X43" s="29"/>
      <c r="Y43" s="29"/>
      <c r="AA43" s="35">
        <v>0</v>
      </c>
      <c r="AB43" s="35">
        <v>0</v>
      </c>
      <c r="AC43" s="35">
        <v>0</v>
      </c>
      <c r="AD43" s="35">
        <v>0</v>
      </c>
      <c r="AE43" s="36">
        <v>3</v>
      </c>
      <c r="AF43" s="63">
        <v>507.20081000000005</v>
      </c>
      <c r="AG43" s="38">
        <v>185</v>
      </c>
      <c r="AH43" s="32">
        <v>551</v>
      </c>
      <c r="AI43" s="38"/>
      <c r="AJ43" s="38"/>
      <c r="AK43" s="38" t="s">
        <v>648</v>
      </c>
      <c r="AL43" s="30"/>
      <c r="AM43" s="26"/>
      <c r="AN43" s="1"/>
    </row>
    <row r="44" spans="1:40" x14ac:dyDescent="0.2">
      <c r="A44" s="1">
        <v>6</v>
      </c>
      <c r="B44" s="1">
        <v>6</v>
      </c>
      <c r="C44" s="1" t="s">
        <v>649</v>
      </c>
      <c r="D44" s="29" t="s">
        <v>19</v>
      </c>
      <c r="E44" s="29">
        <v>161</v>
      </c>
      <c r="F44" s="29">
        <v>167</v>
      </c>
      <c r="G44" s="29">
        <v>150</v>
      </c>
      <c r="H44" s="29"/>
      <c r="I44" s="29"/>
      <c r="J44" s="29"/>
      <c r="K44" s="32">
        <f>IFERROR(LARGE(E44:J44,1),0)+IF($D$5&gt;=2,IFERROR(LARGE(E44:J44,2),0),0)+IF($D$5&gt;=3,IFERROR(LARGE(E44:J44,3),0),0)+IF($D$5&gt;=4,IFERROR(LARGE(E44:J44,4),0),0)+IF($D$5&gt;=5,IFERROR(LARGE(E44:J44,5),0),0)+IF($D$5&gt;=6,IFERROR(LARGE(E44:J44,6),0),0)</f>
        <v>478</v>
      </c>
      <c r="L44" s="32" t="s">
        <v>928</v>
      </c>
      <c r="M44" s="32"/>
      <c r="N44" s="39">
        <f>K44-(ROW(K44)-ROW(K$6))/10000</f>
        <v>477.99619999999999</v>
      </c>
      <c r="O44" s="32">
        <f>COUNT(E44:J44)</f>
        <v>3</v>
      </c>
      <c r="P44" s="32">
        <f ca="1">IF(AND(O44=1,OFFSET(D44,0,P$3)&gt;0),"Y",0)</f>
        <v>0</v>
      </c>
      <c r="Q44" s="33" t="s">
        <v>110</v>
      </c>
      <c r="R44" s="34">
        <f>1-(Q44=Q43)</f>
        <v>0</v>
      </c>
      <c r="S44" s="34">
        <f>N44+T44/1000+U44/10000+V44/100000+W44/1000000+X44/10000000+Y44/100000000</f>
        <v>478.17540000000002</v>
      </c>
      <c r="T44" s="29">
        <v>161</v>
      </c>
      <c r="U44" s="29">
        <v>167</v>
      </c>
      <c r="V44" s="29">
        <v>150</v>
      </c>
      <c r="W44" s="29"/>
      <c r="X44" s="29"/>
      <c r="Y44" s="29"/>
      <c r="AA44" s="35" t="s">
        <v>929</v>
      </c>
      <c r="AB44" s="35">
        <v>0</v>
      </c>
      <c r="AC44" s="35">
        <v>0</v>
      </c>
      <c r="AD44" s="35">
        <v>0</v>
      </c>
      <c r="AE44" s="36">
        <v>3</v>
      </c>
      <c r="AF44" s="63">
        <v>478.17540000000002</v>
      </c>
      <c r="AG44" s="38">
        <v>167</v>
      </c>
      <c r="AH44" s="32">
        <v>495</v>
      </c>
      <c r="AI44" s="38"/>
      <c r="AJ44" s="38"/>
      <c r="AK44" s="38"/>
      <c r="AL44" s="30"/>
      <c r="AM44" s="26"/>
      <c r="AN44" s="1"/>
    </row>
    <row r="45" spans="1:40" x14ac:dyDescent="0.2">
      <c r="A45" s="1">
        <v>7</v>
      </c>
      <c r="B45" s="1">
        <v>7</v>
      </c>
      <c r="C45" s="1" t="s">
        <v>650</v>
      </c>
      <c r="D45" s="29" t="s">
        <v>34</v>
      </c>
      <c r="E45" s="29">
        <v>131</v>
      </c>
      <c r="F45" s="29">
        <v>134</v>
      </c>
      <c r="G45" s="29">
        <v>127</v>
      </c>
      <c r="H45" s="29"/>
      <c r="I45" s="29"/>
      <c r="J45" s="29"/>
      <c r="K45" s="32">
        <f>IFERROR(LARGE(E45:J45,1),0)+IF($D$5&gt;=2,IFERROR(LARGE(E45:J45,2),0),0)+IF($D$5&gt;=3,IFERROR(LARGE(E45:J45,3),0),0)+IF($D$5&gt;=4,IFERROR(LARGE(E45:J45,4),0),0)+IF($D$5&gt;=5,IFERROR(LARGE(E45:J45,5),0),0)+IF($D$5&gt;=6,IFERROR(LARGE(E45:J45,6),0),0)</f>
        <v>392</v>
      </c>
      <c r="L45" s="32" t="s">
        <v>928</v>
      </c>
      <c r="M45" s="32"/>
      <c r="N45" s="39">
        <f>K45-(ROW(K45)-ROW(K$6))/10000</f>
        <v>391.99610000000001</v>
      </c>
      <c r="O45" s="32">
        <f>COUNT(E45:J45)</f>
        <v>3</v>
      </c>
      <c r="P45" s="32">
        <f ca="1">IF(AND(O45=1,OFFSET(D45,0,P$3)&gt;0),"Y",0)</f>
        <v>0</v>
      </c>
      <c r="Q45" s="33" t="s">
        <v>110</v>
      </c>
      <c r="R45" s="34">
        <f>1-(Q45=Q44)</f>
        <v>0</v>
      </c>
      <c r="S45" s="34">
        <f>N45+T45/1000+U45/10000+V45/100000+W45/1000000+X45/10000000+Y45/100000000</f>
        <v>392.14176999999995</v>
      </c>
      <c r="T45" s="29">
        <v>131</v>
      </c>
      <c r="U45" s="29">
        <v>134</v>
      </c>
      <c r="V45" s="29">
        <v>127</v>
      </c>
      <c r="W45" s="29"/>
      <c r="X45" s="29"/>
      <c r="Y45" s="29"/>
      <c r="AA45" s="35">
        <v>0</v>
      </c>
      <c r="AB45" s="35">
        <v>0</v>
      </c>
      <c r="AC45" s="35">
        <v>0</v>
      </c>
      <c r="AD45" s="35">
        <v>0</v>
      </c>
      <c r="AE45" s="36">
        <v>3</v>
      </c>
      <c r="AF45" s="63">
        <v>392.14176999999995</v>
      </c>
      <c r="AG45" s="38">
        <v>134</v>
      </c>
      <c r="AH45" s="32">
        <v>399</v>
      </c>
      <c r="AI45" s="38"/>
      <c r="AJ45" s="38"/>
      <c r="AK45" s="38"/>
      <c r="AL45" s="30"/>
      <c r="AM45" s="26"/>
      <c r="AN45" s="1"/>
    </row>
    <row r="46" spans="1:40" x14ac:dyDescent="0.2">
      <c r="A46" s="1">
        <v>8</v>
      </c>
      <c r="B46" s="1">
        <v>8</v>
      </c>
      <c r="C46" s="1" t="s">
        <v>651</v>
      </c>
      <c r="D46" s="29" t="s">
        <v>52</v>
      </c>
      <c r="E46" s="29">
        <v>179</v>
      </c>
      <c r="F46" s="29">
        <v>180</v>
      </c>
      <c r="G46" s="29"/>
      <c r="H46" s="29"/>
      <c r="I46" s="29"/>
      <c r="J46" s="29"/>
      <c r="K46" s="32">
        <f>IFERROR(LARGE(E46:J46,1),0)+IF($D$5&gt;=2,IFERROR(LARGE(E46:J46,2),0),0)+IF($D$5&gt;=3,IFERROR(LARGE(E46:J46,3),0),0)+IF($D$5&gt;=4,IFERROR(LARGE(E46:J46,4),0),0)+IF($D$5&gt;=5,IFERROR(LARGE(E46:J46,5),0),0)+IF($D$5&gt;=6,IFERROR(LARGE(E46:J46,6),0),0)</f>
        <v>359</v>
      </c>
      <c r="L46" s="32" t="s">
        <v>928</v>
      </c>
      <c r="M46" s="32"/>
      <c r="N46" s="39">
        <f>K46-(ROW(K46)-ROW(K$6))/10000</f>
        <v>358.99599999999998</v>
      </c>
      <c r="O46" s="32">
        <f>COUNT(E46:J46)</f>
        <v>2</v>
      </c>
      <c r="P46" s="32">
        <f ca="1">IF(AND(O46=1,OFFSET(D46,0,P$3)&gt;0),"Y",0)</f>
        <v>0</v>
      </c>
      <c r="Q46" s="33" t="s">
        <v>110</v>
      </c>
      <c r="R46" s="34">
        <f>1-(Q46=Q45)</f>
        <v>0</v>
      </c>
      <c r="S46" s="34">
        <f>N46+T46/1000+U46/10000+V46/100000+W46/1000000+X46/10000000+Y46/100000000</f>
        <v>359.19299999999993</v>
      </c>
      <c r="T46" s="29">
        <v>179</v>
      </c>
      <c r="U46" s="29">
        <v>180</v>
      </c>
      <c r="V46" s="29"/>
      <c r="W46" s="29"/>
      <c r="X46" s="29"/>
      <c r="Y46" s="29"/>
      <c r="AA46" s="35">
        <v>0</v>
      </c>
      <c r="AB46" s="35">
        <v>0</v>
      </c>
      <c r="AC46" s="35">
        <v>0</v>
      </c>
      <c r="AD46" s="35">
        <v>0</v>
      </c>
      <c r="AE46" s="36">
        <v>2</v>
      </c>
      <c r="AF46" s="63">
        <v>359.19299999999993</v>
      </c>
      <c r="AG46" s="38">
        <v>180</v>
      </c>
      <c r="AH46" s="32">
        <v>539</v>
      </c>
      <c r="AI46" s="38"/>
      <c r="AJ46" s="38"/>
      <c r="AK46" s="38"/>
      <c r="AL46" s="30"/>
      <c r="AM46" s="26"/>
      <c r="AN46" s="1"/>
    </row>
    <row r="47" spans="1:40" x14ac:dyDescent="0.2">
      <c r="A47" s="1">
        <v>9</v>
      </c>
      <c r="B47" s="1">
        <v>9</v>
      </c>
      <c r="C47" s="1" t="s">
        <v>250</v>
      </c>
      <c r="D47" s="29" t="s">
        <v>174</v>
      </c>
      <c r="E47" s="29">
        <v>173</v>
      </c>
      <c r="F47" s="29"/>
      <c r="G47" s="29"/>
      <c r="H47" s="29">
        <v>168</v>
      </c>
      <c r="I47" s="29"/>
      <c r="J47" s="29"/>
      <c r="K47" s="32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341</v>
      </c>
      <c r="L47" s="32" t="s">
        <v>928</v>
      </c>
      <c r="M47" s="32"/>
      <c r="N47" s="39">
        <f>K47-(ROW(K47)-ROW(K$6))/10000</f>
        <v>340.99590000000001</v>
      </c>
      <c r="O47" s="32">
        <f>COUNT(E47:J47)</f>
        <v>2</v>
      </c>
      <c r="P47" s="32">
        <f ca="1">IF(AND(O47=1,OFFSET(D47,0,P$3)&gt;0),"Y",0)</f>
        <v>0</v>
      </c>
      <c r="Q47" s="33" t="s">
        <v>110</v>
      </c>
      <c r="R47" s="34">
        <f>1-(Q47=Q46)</f>
        <v>0</v>
      </c>
      <c r="S47" s="34">
        <f>N47+T47/1000+U47/10000+V47/100000+W47/1000000+X47/10000000+Y47/100000000</f>
        <v>341.17058000000003</v>
      </c>
      <c r="T47" s="29">
        <v>173</v>
      </c>
      <c r="U47" s="29"/>
      <c r="V47" s="29">
        <v>168</v>
      </c>
      <c r="W47" s="29"/>
      <c r="X47" s="29"/>
      <c r="Y47" s="29"/>
      <c r="AA47" s="35">
        <v>0</v>
      </c>
      <c r="AB47" s="35">
        <v>0</v>
      </c>
      <c r="AC47" s="35">
        <v>0</v>
      </c>
      <c r="AD47" s="35">
        <v>0</v>
      </c>
      <c r="AE47" s="36">
        <v>2</v>
      </c>
      <c r="AF47" s="63">
        <v>341.17058000000003</v>
      </c>
      <c r="AG47" s="38">
        <v>173</v>
      </c>
      <c r="AH47" s="32">
        <v>514</v>
      </c>
      <c r="AI47" s="38"/>
      <c r="AJ47" s="38"/>
      <c r="AK47" s="38"/>
      <c r="AL47" s="30"/>
      <c r="AM47" s="26"/>
      <c r="AN47" s="1"/>
    </row>
    <row r="48" spans="1:40" x14ac:dyDescent="0.2">
      <c r="A48" s="1">
        <v>10</v>
      </c>
      <c r="B48" s="1">
        <v>10</v>
      </c>
      <c r="C48" s="1" t="s">
        <v>652</v>
      </c>
      <c r="D48" s="29" t="s">
        <v>104</v>
      </c>
      <c r="E48" s="29">
        <v>124</v>
      </c>
      <c r="F48" s="29">
        <v>111</v>
      </c>
      <c r="G48" s="29">
        <v>100</v>
      </c>
      <c r="H48" s="29"/>
      <c r="I48" s="29"/>
      <c r="J48" s="29"/>
      <c r="K48" s="32">
        <f>IFERROR(LARGE(E48:J48,1),0)+IF($D$5&gt;=2,IFERROR(LARGE(E48:J48,2),0),0)+IF($D$5&gt;=3,IFERROR(LARGE(E48:J48,3),0),0)+IF($D$5&gt;=4,IFERROR(LARGE(E48:J48,4),0),0)+IF($D$5&gt;=5,IFERROR(LARGE(E48:J48,5),0),0)+IF($D$5&gt;=6,IFERROR(LARGE(E48:J48,6),0),0)</f>
        <v>335</v>
      </c>
      <c r="L48" s="32" t="s">
        <v>928</v>
      </c>
      <c r="M48" s="32"/>
      <c r="N48" s="39">
        <f>K48-(ROW(K48)-ROW(K$6))/10000</f>
        <v>334.99579999999997</v>
      </c>
      <c r="O48" s="32">
        <f>COUNT(E48:J48)</f>
        <v>3</v>
      </c>
      <c r="P48" s="32">
        <f ca="1">IF(AND(O48=1,OFFSET(D48,0,P$3)&gt;0),"Y",0)</f>
        <v>0</v>
      </c>
      <c r="Q48" s="33" t="s">
        <v>110</v>
      </c>
      <c r="R48" s="34">
        <f>1-(Q48=Q47)</f>
        <v>0</v>
      </c>
      <c r="S48" s="34">
        <f>N48+T48/1000+U48/10000+V48/100000+W48/1000000+X48/10000000+Y48/100000000</f>
        <v>335.13189999999997</v>
      </c>
      <c r="T48" s="29">
        <v>124</v>
      </c>
      <c r="U48" s="29">
        <v>111</v>
      </c>
      <c r="V48" s="29">
        <v>100</v>
      </c>
      <c r="W48" s="29"/>
      <c r="X48" s="29"/>
      <c r="Y48" s="29"/>
      <c r="AA48" s="35">
        <v>0</v>
      </c>
      <c r="AB48" s="35">
        <v>0</v>
      </c>
      <c r="AC48" s="35">
        <v>0</v>
      </c>
      <c r="AD48" s="35">
        <v>0</v>
      </c>
      <c r="AE48" s="36">
        <v>3</v>
      </c>
      <c r="AF48" s="63">
        <v>335.13189999999997</v>
      </c>
      <c r="AG48" s="38">
        <v>124</v>
      </c>
      <c r="AH48" s="32">
        <v>359</v>
      </c>
      <c r="AI48" s="38"/>
      <c r="AJ48" s="38"/>
      <c r="AK48" s="38"/>
      <c r="AL48" s="30"/>
      <c r="AM48" s="26"/>
      <c r="AN48" s="1"/>
    </row>
    <row r="49" spans="1:40" x14ac:dyDescent="0.2">
      <c r="A49" s="1">
        <v>11</v>
      </c>
      <c r="B49" s="1">
        <v>11</v>
      </c>
      <c r="C49" s="1" t="s">
        <v>370</v>
      </c>
      <c r="D49" s="29" t="s">
        <v>34</v>
      </c>
      <c r="E49" s="29">
        <v>84</v>
      </c>
      <c r="F49" s="29">
        <v>79</v>
      </c>
      <c r="G49" s="29"/>
      <c r="H49" s="29">
        <v>106</v>
      </c>
      <c r="I49" s="29"/>
      <c r="J49" s="29"/>
      <c r="K49" s="32">
        <f>IFERROR(LARGE(E49:J49,1),0)+IF($D$5&gt;=2,IFERROR(LARGE(E49:J49,2),0),0)+IF($D$5&gt;=3,IFERROR(LARGE(E49:J49,3),0),0)+IF($D$5&gt;=4,IFERROR(LARGE(E49:J49,4),0),0)+IF($D$5&gt;=5,IFERROR(LARGE(E49:J49,5),0),0)+IF($D$5&gt;=6,IFERROR(LARGE(E49:J49,6),0),0)</f>
        <v>269</v>
      </c>
      <c r="L49" s="32" t="s">
        <v>928</v>
      </c>
      <c r="M49" s="32"/>
      <c r="N49" s="39">
        <f>K49-(ROW(K49)-ROW(K$6))/10000</f>
        <v>268.9957</v>
      </c>
      <c r="O49" s="32">
        <f>COUNT(E49:J49)</f>
        <v>3</v>
      </c>
      <c r="P49" s="32">
        <f ca="1">IF(AND(O49=1,OFFSET(D49,0,P$3)&gt;0),"Y",0)</f>
        <v>0</v>
      </c>
      <c r="Q49" s="33" t="s">
        <v>110</v>
      </c>
      <c r="R49" s="34">
        <f>1-(Q49=Q48)</f>
        <v>0</v>
      </c>
      <c r="S49" s="34">
        <f>N49+T49/1000+U49/10000+V49/100000+W49/1000000+X49/10000000+Y49/100000000</f>
        <v>269.08866</v>
      </c>
      <c r="T49" s="29">
        <v>84</v>
      </c>
      <c r="U49" s="29">
        <v>79</v>
      </c>
      <c r="V49" s="29">
        <v>106</v>
      </c>
      <c r="W49" s="29"/>
      <c r="X49" s="29"/>
      <c r="Y49" s="29"/>
      <c r="AA49" s="35">
        <v>0</v>
      </c>
      <c r="AB49" s="35">
        <v>0</v>
      </c>
      <c r="AC49" s="35">
        <v>0</v>
      </c>
      <c r="AD49" s="35">
        <v>0</v>
      </c>
      <c r="AE49" s="36">
        <v>3</v>
      </c>
      <c r="AF49" s="63">
        <v>269.08866</v>
      </c>
      <c r="AG49" s="38">
        <v>106</v>
      </c>
      <c r="AH49" s="32">
        <v>296</v>
      </c>
      <c r="AI49" s="38"/>
      <c r="AJ49" s="38"/>
      <c r="AK49" s="38"/>
      <c r="AL49" s="30"/>
      <c r="AM49" s="26"/>
      <c r="AN49" s="1"/>
    </row>
    <row r="50" spans="1:40" x14ac:dyDescent="0.2">
      <c r="A50" s="1">
        <v>12</v>
      </c>
      <c r="B50" s="1">
        <v>12</v>
      </c>
      <c r="C50" s="1" t="s">
        <v>653</v>
      </c>
      <c r="D50" s="29" t="s">
        <v>225</v>
      </c>
      <c r="E50" s="29">
        <v>126</v>
      </c>
      <c r="F50" s="29">
        <v>141</v>
      </c>
      <c r="G50" s="29"/>
      <c r="H50" s="29"/>
      <c r="I50" s="29"/>
      <c r="J50" s="29"/>
      <c r="K50" s="32">
        <f>IFERROR(LARGE(E50:J50,1),0)+IF($D$5&gt;=2,IFERROR(LARGE(E50:J50,2),0),0)+IF($D$5&gt;=3,IFERROR(LARGE(E50:J50,3),0),0)+IF($D$5&gt;=4,IFERROR(LARGE(E50:J50,4),0),0)+IF($D$5&gt;=5,IFERROR(LARGE(E50:J50,5),0),0)+IF($D$5&gt;=6,IFERROR(LARGE(E50:J50,6),0),0)</f>
        <v>267</v>
      </c>
      <c r="L50" s="32" t="s">
        <v>928</v>
      </c>
      <c r="M50" s="32"/>
      <c r="N50" s="39">
        <f>K50-(ROW(K50)-ROW(K$6))/10000</f>
        <v>266.99560000000002</v>
      </c>
      <c r="O50" s="32">
        <f>COUNT(E50:J50)</f>
        <v>2</v>
      </c>
      <c r="P50" s="32">
        <f ca="1">IF(AND(O50=1,OFFSET(D50,0,P$3)&gt;0),"Y",0)</f>
        <v>0</v>
      </c>
      <c r="Q50" s="33" t="s">
        <v>110</v>
      </c>
      <c r="R50" s="34">
        <f>1-(Q50=Q49)</f>
        <v>0</v>
      </c>
      <c r="S50" s="34">
        <f>N50+T50/1000+U50/10000+V50/100000+W50/1000000+X50/10000000+Y50/100000000</f>
        <v>267.13569999999999</v>
      </c>
      <c r="T50" s="29">
        <v>126</v>
      </c>
      <c r="U50" s="29">
        <v>141</v>
      </c>
      <c r="V50" s="29"/>
      <c r="W50" s="29"/>
      <c r="X50" s="29"/>
      <c r="Y50" s="29"/>
      <c r="AA50" s="35">
        <v>0</v>
      </c>
      <c r="AB50" s="35">
        <v>0</v>
      </c>
      <c r="AC50" s="35">
        <v>0</v>
      </c>
      <c r="AD50" s="35">
        <v>0</v>
      </c>
      <c r="AE50" s="36">
        <v>2</v>
      </c>
      <c r="AF50" s="63">
        <v>267.13569999999999</v>
      </c>
      <c r="AG50" s="38">
        <v>141</v>
      </c>
      <c r="AH50" s="32">
        <v>408</v>
      </c>
      <c r="AI50" s="38"/>
      <c r="AJ50" s="38"/>
      <c r="AK50" s="38"/>
      <c r="AL50" s="30"/>
      <c r="AM50" s="26"/>
      <c r="AN50" s="1"/>
    </row>
    <row r="51" spans="1:40" x14ac:dyDescent="0.2">
      <c r="A51" s="1">
        <v>13</v>
      </c>
      <c r="B51" s="1">
        <v>13</v>
      </c>
      <c r="C51" s="1" t="s">
        <v>327</v>
      </c>
      <c r="D51" s="29" t="s">
        <v>52</v>
      </c>
      <c r="E51" s="29"/>
      <c r="F51" s="29"/>
      <c r="G51" s="29">
        <v>125</v>
      </c>
      <c r="H51" s="29">
        <v>131</v>
      </c>
      <c r="I51" s="29"/>
      <c r="J51" s="29"/>
      <c r="K51" s="32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256</v>
      </c>
      <c r="L51" s="32" t="s">
        <v>928</v>
      </c>
      <c r="M51" s="32"/>
      <c r="N51" s="39">
        <f>K51-(ROW(K51)-ROW(K$6))/10000</f>
        <v>255.99549999999999</v>
      </c>
      <c r="O51" s="32">
        <f>COUNT(E51:J51)</f>
        <v>2</v>
      </c>
      <c r="P51" s="32">
        <f ca="1">IF(AND(O51=1,OFFSET(D51,0,P$3)&gt;0),"Y",0)</f>
        <v>0</v>
      </c>
      <c r="Q51" s="33" t="s">
        <v>110</v>
      </c>
      <c r="R51" s="34">
        <f>1-(Q51=Q50)</f>
        <v>0</v>
      </c>
      <c r="S51" s="34">
        <f>N51+T51/1000+U51/10000+V51/100000+W51/1000000+X51/10000000+Y51/100000000</f>
        <v>255.99693499999998</v>
      </c>
      <c r="T51" s="29"/>
      <c r="U51" s="29"/>
      <c r="V51" s="29">
        <v>131</v>
      </c>
      <c r="W51" s="29">
        <v>125</v>
      </c>
      <c r="X51" s="29"/>
      <c r="Y51" s="29"/>
      <c r="AA51" s="35">
        <v>0</v>
      </c>
      <c r="AB51" s="35">
        <v>0</v>
      </c>
      <c r="AC51" s="35">
        <v>0</v>
      </c>
      <c r="AD51" s="35">
        <v>0</v>
      </c>
      <c r="AE51" s="36">
        <v>2</v>
      </c>
      <c r="AF51" s="63">
        <v>255.99693499999998</v>
      </c>
      <c r="AG51" s="38">
        <v>131</v>
      </c>
      <c r="AH51" s="32">
        <v>387</v>
      </c>
      <c r="AI51" s="38"/>
      <c r="AJ51" s="38"/>
      <c r="AK51" s="38"/>
      <c r="AL51" s="30"/>
      <c r="AM51" s="26"/>
      <c r="AN51" s="1"/>
    </row>
    <row r="52" spans="1:40" x14ac:dyDescent="0.2">
      <c r="A52" s="1">
        <v>14</v>
      </c>
      <c r="B52" s="1">
        <v>14</v>
      </c>
      <c r="C52" s="1" t="s">
        <v>654</v>
      </c>
      <c r="D52" s="29" t="s">
        <v>34</v>
      </c>
      <c r="E52" s="29"/>
      <c r="F52" s="29">
        <v>109</v>
      </c>
      <c r="G52" s="29">
        <v>103</v>
      </c>
      <c r="H52" s="29"/>
      <c r="I52" s="29"/>
      <c r="J52" s="29"/>
      <c r="K52" s="32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212</v>
      </c>
      <c r="L52" s="32" t="s">
        <v>928</v>
      </c>
      <c r="M52" s="32"/>
      <c r="N52" s="39">
        <f>K52-(ROW(K52)-ROW(K$6))/10000</f>
        <v>211.99539999999999</v>
      </c>
      <c r="O52" s="32">
        <f>COUNT(E52:J52)</f>
        <v>2</v>
      </c>
      <c r="P52" s="32">
        <f ca="1">IF(AND(O52=1,OFFSET(D52,0,P$3)&gt;0),"Y",0)</f>
        <v>0</v>
      </c>
      <c r="Q52" s="33" t="s">
        <v>110</v>
      </c>
      <c r="R52" s="34">
        <f>1-(Q52=Q51)</f>
        <v>0</v>
      </c>
      <c r="S52" s="34">
        <f>N52+T52/1000+U52/10000+V52/100000+W52/1000000+X52/10000000+Y52/100000000</f>
        <v>212.00732999999997</v>
      </c>
      <c r="T52" s="29"/>
      <c r="U52" s="29">
        <v>109</v>
      </c>
      <c r="V52" s="29">
        <v>103</v>
      </c>
      <c r="W52" s="29"/>
      <c r="X52" s="29"/>
      <c r="Y52" s="29"/>
      <c r="AA52" s="35">
        <v>0</v>
      </c>
      <c r="AB52" s="35">
        <v>0</v>
      </c>
      <c r="AC52" s="35">
        <v>0</v>
      </c>
      <c r="AD52" s="35">
        <v>0</v>
      </c>
      <c r="AE52" s="36">
        <v>2</v>
      </c>
      <c r="AF52" s="63">
        <v>212.00732999999997</v>
      </c>
      <c r="AG52" s="38">
        <v>109</v>
      </c>
      <c r="AH52" s="32">
        <v>321</v>
      </c>
      <c r="AI52" s="38"/>
      <c r="AJ52" s="38"/>
      <c r="AK52" s="38"/>
      <c r="AL52" s="30"/>
      <c r="AM52" s="26"/>
      <c r="AN52" s="1"/>
    </row>
    <row r="53" spans="1:40" x14ac:dyDescent="0.2">
      <c r="A53" s="1">
        <v>15</v>
      </c>
      <c r="B53" s="1">
        <v>15</v>
      </c>
      <c r="C53" s="1" t="s">
        <v>655</v>
      </c>
      <c r="D53" s="29" t="s">
        <v>52</v>
      </c>
      <c r="E53" s="29">
        <v>109</v>
      </c>
      <c r="F53" s="29"/>
      <c r="G53" s="29">
        <v>92</v>
      </c>
      <c r="H53" s="29"/>
      <c r="I53" s="29"/>
      <c r="J53" s="29"/>
      <c r="K53" s="32">
        <f>IFERROR(LARGE(E53:J53,1),0)+IF($D$5&gt;=2,IFERROR(LARGE(E53:J53,2),0),0)+IF($D$5&gt;=3,IFERROR(LARGE(E53:J53,3),0),0)+IF($D$5&gt;=4,IFERROR(LARGE(E53:J53,4),0),0)+IF($D$5&gt;=5,IFERROR(LARGE(E53:J53,5),0),0)+IF($D$5&gt;=6,IFERROR(LARGE(E53:J53,6),0),0)</f>
        <v>201</v>
      </c>
      <c r="L53" s="32" t="s">
        <v>928</v>
      </c>
      <c r="M53" s="32"/>
      <c r="N53" s="39">
        <f>K53-(ROW(K53)-ROW(K$6))/10000</f>
        <v>200.99529999999999</v>
      </c>
      <c r="O53" s="32">
        <f>COUNT(E53:J53)</f>
        <v>2</v>
      </c>
      <c r="P53" s="32">
        <f ca="1">IF(AND(O53=1,OFFSET(D53,0,P$3)&gt;0),"Y",0)</f>
        <v>0</v>
      </c>
      <c r="Q53" s="33" t="s">
        <v>110</v>
      </c>
      <c r="R53" s="34">
        <f>1-(Q53=Q52)</f>
        <v>0</v>
      </c>
      <c r="S53" s="34">
        <f>N53+T53/1000+U53/10000+V53/100000+W53/1000000+X53/10000000+Y53/100000000</f>
        <v>201.10522</v>
      </c>
      <c r="T53" s="29">
        <v>109</v>
      </c>
      <c r="U53" s="29"/>
      <c r="V53" s="29">
        <v>92</v>
      </c>
      <c r="W53" s="29"/>
      <c r="X53" s="29"/>
      <c r="Y53" s="29"/>
      <c r="AA53" s="35">
        <v>0</v>
      </c>
      <c r="AB53" s="35">
        <v>0</v>
      </c>
      <c r="AC53" s="35">
        <v>0</v>
      </c>
      <c r="AD53" s="35">
        <v>0</v>
      </c>
      <c r="AE53" s="36">
        <v>2</v>
      </c>
      <c r="AF53" s="63">
        <v>201.10522</v>
      </c>
      <c r="AG53" s="38">
        <v>109</v>
      </c>
      <c r="AH53" s="32">
        <v>310</v>
      </c>
      <c r="AI53" s="38"/>
      <c r="AJ53" s="38"/>
      <c r="AK53" s="38"/>
      <c r="AL53" s="30"/>
      <c r="AM53" s="26"/>
      <c r="AN53" s="1"/>
    </row>
    <row r="54" spans="1:40" x14ac:dyDescent="0.2">
      <c r="A54" s="1">
        <v>16</v>
      </c>
      <c r="B54" s="1">
        <v>16</v>
      </c>
      <c r="C54" s="1" t="s">
        <v>656</v>
      </c>
      <c r="D54" s="29" t="s">
        <v>34</v>
      </c>
      <c r="E54" s="29">
        <v>94</v>
      </c>
      <c r="F54" s="29">
        <v>83</v>
      </c>
      <c r="G54" s="29"/>
      <c r="H54" s="29"/>
      <c r="I54" s="29"/>
      <c r="J54" s="29"/>
      <c r="K54" s="32">
        <f>IFERROR(LARGE(E54:J54,1),0)+IF($D$5&gt;=2,IFERROR(LARGE(E54:J54,2),0),0)+IF($D$5&gt;=3,IFERROR(LARGE(E54:J54,3),0),0)+IF($D$5&gt;=4,IFERROR(LARGE(E54:J54,4),0),0)+IF($D$5&gt;=5,IFERROR(LARGE(E54:J54,5),0),0)+IF($D$5&gt;=6,IFERROR(LARGE(E54:J54,6),0),0)</f>
        <v>177</v>
      </c>
      <c r="L54" s="32" t="s">
        <v>928</v>
      </c>
      <c r="M54" s="32"/>
      <c r="N54" s="39">
        <f>K54-(ROW(K54)-ROW(K$6))/10000</f>
        <v>176.99520000000001</v>
      </c>
      <c r="O54" s="32">
        <f>COUNT(E54:J54)</f>
        <v>2</v>
      </c>
      <c r="P54" s="32">
        <f ca="1">IF(AND(O54=1,OFFSET(D54,0,P$3)&gt;0),"Y",0)</f>
        <v>0</v>
      </c>
      <c r="Q54" s="33" t="s">
        <v>110</v>
      </c>
      <c r="R54" s="34">
        <f>1-(Q54=Q53)</f>
        <v>0</v>
      </c>
      <c r="S54" s="34">
        <f>N54+T54/1000+U54/10000+V54/100000+W54/1000000+X54/10000000+Y54/100000000</f>
        <v>177.0975</v>
      </c>
      <c r="T54" s="29">
        <v>94</v>
      </c>
      <c r="U54" s="29">
        <v>83</v>
      </c>
      <c r="V54" s="29"/>
      <c r="W54" s="29"/>
      <c r="X54" s="29"/>
      <c r="Y54" s="29"/>
      <c r="AA54" s="35">
        <v>0</v>
      </c>
      <c r="AB54" s="35">
        <v>0</v>
      </c>
      <c r="AC54" s="35">
        <v>0</v>
      </c>
      <c r="AD54" s="35">
        <v>0</v>
      </c>
      <c r="AE54" s="36">
        <v>2</v>
      </c>
      <c r="AF54" s="63">
        <v>177.0975</v>
      </c>
      <c r="AG54" s="38">
        <v>94</v>
      </c>
      <c r="AH54" s="32">
        <v>271</v>
      </c>
      <c r="AI54" s="38"/>
      <c r="AJ54" s="38"/>
      <c r="AK54" s="38"/>
      <c r="AL54" s="30"/>
      <c r="AM54" s="26"/>
      <c r="AN54" s="1"/>
    </row>
    <row r="55" spans="1:40" x14ac:dyDescent="0.2">
      <c r="A55" s="1">
        <v>17</v>
      </c>
      <c r="B55" s="1">
        <v>17</v>
      </c>
      <c r="C55" s="1" t="s">
        <v>657</v>
      </c>
      <c r="D55" s="29" t="s">
        <v>96</v>
      </c>
      <c r="E55" s="29"/>
      <c r="F55" s="29">
        <v>176</v>
      </c>
      <c r="G55" s="29"/>
      <c r="H55" s="29"/>
      <c r="I55" s="29"/>
      <c r="J55" s="29"/>
      <c r="K55" s="32">
        <f>IFERROR(LARGE(E55:J55,1),0)+IF($D$5&gt;=2,IFERROR(LARGE(E55:J55,2),0),0)+IF($D$5&gt;=3,IFERROR(LARGE(E55:J55,3),0),0)+IF($D$5&gt;=4,IFERROR(LARGE(E55:J55,4),0),0)+IF($D$5&gt;=5,IFERROR(LARGE(E55:J55,5),0),0)+IF($D$5&gt;=6,IFERROR(LARGE(E55:J55,6),0),0)</f>
        <v>176</v>
      </c>
      <c r="L55" s="32" t="s">
        <v>928</v>
      </c>
      <c r="M55" s="32"/>
      <c r="N55" s="39">
        <f>K55-(ROW(K55)-ROW(K$6))/10000</f>
        <v>175.99510000000001</v>
      </c>
      <c r="O55" s="32">
        <f>COUNT(E55:J55)</f>
        <v>1</v>
      </c>
      <c r="P55" s="32">
        <f ca="1">IF(AND(O55=1,OFFSET(D55,0,P$3)&gt;0),"Y",0)</f>
        <v>0</v>
      </c>
      <c r="Q55" s="33" t="s">
        <v>110</v>
      </c>
      <c r="R55" s="34">
        <f>1-(Q55=Q54)</f>
        <v>0</v>
      </c>
      <c r="S55" s="34">
        <f>N55+T55/1000+U55/10000+V55/100000+W55/1000000+X55/10000000+Y55/100000000</f>
        <v>176.0127</v>
      </c>
      <c r="T55" s="29"/>
      <c r="U55" s="29">
        <v>176</v>
      </c>
      <c r="V55" s="29"/>
      <c r="W55" s="29"/>
      <c r="X55" s="29"/>
      <c r="Y55" s="29"/>
      <c r="AA55" s="35">
        <v>0</v>
      </c>
      <c r="AB55" s="35">
        <v>0</v>
      </c>
      <c r="AC55" s="35">
        <v>0</v>
      </c>
      <c r="AD55" s="35">
        <v>0</v>
      </c>
      <c r="AE55" s="36">
        <v>1</v>
      </c>
      <c r="AF55" s="63">
        <v>176.0127</v>
      </c>
      <c r="AG55" s="38">
        <v>176</v>
      </c>
      <c r="AH55" s="32">
        <v>352</v>
      </c>
      <c r="AI55" s="38"/>
      <c r="AJ55" s="38"/>
      <c r="AK55" s="38"/>
      <c r="AL55" s="30"/>
      <c r="AM55" s="26"/>
      <c r="AN55" s="1"/>
    </row>
    <row r="56" spans="1:40" x14ac:dyDescent="0.2">
      <c r="A56" s="1">
        <v>18</v>
      </c>
      <c r="B56" s="1">
        <v>18</v>
      </c>
      <c r="C56" s="1" t="s">
        <v>658</v>
      </c>
      <c r="D56" s="29" t="s">
        <v>40</v>
      </c>
      <c r="E56" s="29"/>
      <c r="F56" s="29"/>
      <c r="G56" s="29">
        <v>148</v>
      </c>
      <c r="H56" s="29"/>
      <c r="I56" s="29"/>
      <c r="J56" s="29"/>
      <c r="K56" s="32">
        <f>IFERROR(LARGE(E56:J56,1),0)+IF($D$5&gt;=2,IFERROR(LARGE(E56:J56,2),0),0)+IF($D$5&gt;=3,IFERROR(LARGE(E56:J56,3),0),0)+IF($D$5&gt;=4,IFERROR(LARGE(E56:J56,4),0),0)+IF($D$5&gt;=5,IFERROR(LARGE(E56:J56,5),0),0)+IF($D$5&gt;=6,IFERROR(LARGE(E56:J56,6),0),0)</f>
        <v>148</v>
      </c>
      <c r="L56" s="32" t="s">
        <v>928</v>
      </c>
      <c r="M56" s="32"/>
      <c r="N56" s="39">
        <f>K56-(ROW(K56)-ROW(K$6))/10000</f>
        <v>147.995</v>
      </c>
      <c r="O56" s="32">
        <f>COUNT(E56:J56)</f>
        <v>1</v>
      </c>
      <c r="P56" s="32">
        <f ca="1">IF(AND(O56=1,OFFSET(D56,0,P$3)&gt;0),"Y",0)</f>
        <v>0</v>
      </c>
      <c r="Q56" s="33" t="s">
        <v>110</v>
      </c>
      <c r="R56" s="34">
        <f>1-(Q56=Q55)</f>
        <v>0</v>
      </c>
      <c r="S56" s="34">
        <f>N56+T56/1000+U56/10000+V56/100000+W56/1000000+X56/10000000+Y56/100000000</f>
        <v>147.99647999999999</v>
      </c>
      <c r="T56" s="29"/>
      <c r="U56" s="29"/>
      <c r="V56" s="29">
        <v>148</v>
      </c>
      <c r="W56" s="29"/>
      <c r="X56" s="29"/>
      <c r="Y56" s="29"/>
      <c r="AA56" s="35">
        <v>0</v>
      </c>
      <c r="AB56" s="35">
        <v>0</v>
      </c>
      <c r="AC56" s="35">
        <v>0</v>
      </c>
      <c r="AD56" s="35">
        <v>0</v>
      </c>
      <c r="AE56" s="36">
        <v>1</v>
      </c>
      <c r="AF56" s="63">
        <v>147.99647999999999</v>
      </c>
      <c r="AG56" s="38">
        <v>148</v>
      </c>
      <c r="AH56" s="32">
        <v>296</v>
      </c>
      <c r="AI56" s="38"/>
      <c r="AJ56" s="38"/>
      <c r="AK56" s="38"/>
      <c r="AL56" s="30"/>
      <c r="AM56" s="26"/>
      <c r="AN56" s="1"/>
    </row>
    <row r="57" spans="1:40" x14ac:dyDescent="0.2">
      <c r="A57" s="1">
        <v>19</v>
      </c>
      <c r="B57" s="1">
        <v>19</v>
      </c>
      <c r="C57" s="1" t="s">
        <v>659</v>
      </c>
      <c r="D57" s="29" t="s">
        <v>40</v>
      </c>
      <c r="E57" s="29">
        <v>140</v>
      </c>
      <c r="F57" s="29"/>
      <c r="G57" s="29"/>
      <c r="H57" s="29"/>
      <c r="I57" s="29"/>
      <c r="J57" s="29"/>
      <c r="K57" s="32">
        <f>IFERROR(LARGE(E57:J57,1),0)+IF($D$5&gt;=2,IFERROR(LARGE(E57:J57,2),0),0)+IF($D$5&gt;=3,IFERROR(LARGE(E57:J57,3),0),0)+IF($D$5&gt;=4,IFERROR(LARGE(E57:J57,4),0),0)+IF($D$5&gt;=5,IFERROR(LARGE(E57:J57,5),0),0)+IF($D$5&gt;=6,IFERROR(LARGE(E57:J57,6),0),0)</f>
        <v>140</v>
      </c>
      <c r="L57" s="32" t="s">
        <v>928</v>
      </c>
      <c r="M57" s="32"/>
      <c r="N57" s="39">
        <f>K57-(ROW(K57)-ROW(K$6))/10000</f>
        <v>139.9949</v>
      </c>
      <c r="O57" s="32">
        <f>COUNT(E57:J57)</f>
        <v>1</v>
      </c>
      <c r="P57" s="32">
        <f ca="1">IF(AND(O57=1,OFFSET(D57,0,P$3)&gt;0),"Y",0)</f>
        <v>0</v>
      </c>
      <c r="Q57" s="33" t="s">
        <v>110</v>
      </c>
      <c r="R57" s="34">
        <f>1-(Q57=Q56)</f>
        <v>0</v>
      </c>
      <c r="S57" s="34">
        <f>N57+T57/1000+U57/10000+V57/100000+W57/1000000+X57/10000000+Y57/100000000</f>
        <v>140.13489999999999</v>
      </c>
      <c r="T57" s="29">
        <v>140</v>
      </c>
      <c r="U57" s="29"/>
      <c r="V57" s="29"/>
      <c r="W57" s="29"/>
      <c r="X57" s="29"/>
      <c r="Y57" s="29"/>
      <c r="AA57" s="35">
        <v>0</v>
      </c>
      <c r="AB57" s="35">
        <v>0</v>
      </c>
      <c r="AC57" s="35">
        <v>0</v>
      </c>
      <c r="AD57" s="35">
        <v>0</v>
      </c>
      <c r="AE57" s="36">
        <v>1</v>
      </c>
      <c r="AF57" s="63">
        <v>140.13489999999999</v>
      </c>
      <c r="AG57" s="38">
        <v>140</v>
      </c>
      <c r="AH57" s="32">
        <v>280</v>
      </c>
      <c r="AI57" s="38"/>
      <c r="AJ57" s="38"/>
      <c r="AK57" s="38"/>
      <c r="AL57" s="30"/>
      <c r="AM57" s="26"/>
      <c r="AN57" s="1"/>
    </row>
    <row r="58" spans="1:40" x14ac:dyDescent="0.2">
      <c r="A58" s="1">
        <v>20</v>
      </c>
      <c r="B58" s="1">
        <v>20</v>
      </c>
      <c r="C58" s="1" t="s">
        <v>660</v>
      </c>
      <c r="D58" s="29" t="s">
        <v>208</v>
      </c>
      <c r="E58" s="29">
        <v>132</v>
      </c>
      <c r="F58" s="29"/>
      <c r="G58" s="29"/>
      <c r="H58" s="29"/>
      <c r="I58" s="29"/>
      <c r="J58" s="29"/>
      <c r="K58" s="32">
        <f>IFERROR(LARGE(E58:J58,1),0)+IF($D$5&gt;=2,IFERROR(LARGE(E58:J58,2),0),0)+IF($D$5&gt;=3,IFERROR(LARGE(E58:J58,3),0),0)+IF($D$5&gt;=4,IFERROR(LARGE(E58:J58,4),0),0)+IF($D$5&gt;=5,IFERROR(LARGE(E58:J58,5),0),0)+IF($D$5&gt;=6,IFERROR(LARGE(E58:J58,6),0),0)</f>
        <v>132</v>
      </c>
      <c r="L58" s="32" t="s">
        <v>928</v>
      </c>
      <c r="M58" s="32"/>
      <c r="N58" s="39">
        <f>K58-(ROW(K58)-ROW(K$6))/10000</f>
        <v>131.9948</v>
      </c>
      <c r="O58" s="32">
        <f>COUNT(E58:J58)</f>
        <v>1</v>
      </c>
      <c r="P58" s="32">
        <f ca="1">IF(AND(O58=1,OFFSET(D58,0,P$3)&gt;0),"Y",0)</f>
        <v>0</v>
      </c>
      <c r="Q58" s="33" t="s">
        <v>110</v>
      </c>
      <c r="R58" s="34">
        <f>1-(Q58=Q57)</f>
        <v>0</v>
      </c>
      <c r="S58" s="34">
        <f>N58+T58/1000+U58/10000+V58/100000+W58/1000000+X58/10000000+Y58/100000000</f>
        <v>132.1268</v>
      </c>
      <c r="T58" s="29">
        <v>132</v>
      </c>
      <c r="U58" s="29"/>
      <c r="V58" s="29"/>
      <c r="W58" s="29"/>
      <c r="X58" s="29"/>
      <c r="Y58" s="29"/>
      <c r="AA58" s="35">
        <v>0</v>
      </c>
      <c r="AB58" s="35">
        <v>0</v>
      </c>
      <c r="AC58" s="35">
        <v>0</v>
      </c>
      <c r="AD58" s="35">
        <v>0</v>
      </c>
      <c r="AE58" s="36">
        <v>1</v>
      </c>
      <c r="AF58" s="63">
        <v>132.1268</v>
      </c>
      <c r="AG58" s="38">
        <v>132</v>
      </c>
      <c r="AH58" s="32">
        <v>264</v>
      </c>
      <c r="AI58" s="38"/>
      <c r="AJ58" s="38"/>
      <c r="AK58" s="38"/>
      <c r="AL58" s="30"/>
      <c r="AM58" s="26"/>
      <c r="AN58" s="1"/>
    </row>
    <row r="59" spans="1:40" ht="3" customHeight="1" x14ac:dyDescent="0.2">
      <c r="A59" s="27"/>
      <c r="B59" s="27"/>
      <c r="D59" s="27"/>
      <c r="E59" s="27"/>
      <c r="F59" s="29"/>
      <c r="G59" s="29"/>
      <c r="H59" s="29"/>
      <c r="I59" s="29"/>
      <c r="J59" s="29"/>
      <c r="K59" s="32"/>
      <c r="L59" s="27"/>
      <c r="M59" s="27"/>
      <c r="N59" s="39"/>
      <c r="O59" s="27"/>
      <c r="P59" s="27"/>
      <c r="R59" s="55"/>
      <c r="S59" s="34"/>
      <c r="T59" s="50"/>
      <c r="U59" s="50"/>
      <c r="V59" s="50"/>
      <c r="W59" s="50"/>
      <c r="X59" s="50"/>
      <c r="Y59" s="50"/>
      <c r="AE59" s="59"/>
      <c r="AF59" s="59"/>
      <c r="AH59" s="26"/>
      <c r="AI59" s="38"/>
      <c r="AJ59" s="38"/>
      <c r="AK59" s="38"/>
      <c r="AL59" s="30"/>
      <c r="AM59" s="26"/>
      <c r="AN59" s="1"/>
    </row>
    <row r="60" spans="1:40" x14ac:dyDescent="0.2">
      <c r="A60" s="27"/>
      <c r="B60" s="27"/>
      <c r="D60" s="27"/>
      <c r="E60" s="27"/>
      <c r="F60" s="29"/>
      <c r="G60" s="29"/>
      <c r="H60" s="29"/>
      <c r="I60" s="29"/>
      <c r="J60" s="29"/>
      <c r="K60" s="32"/>
      <c r="L60" s="27"/>
      <c r="M60" s="27"/>
      <c r="N60" s="39"/>
      <c r="O60" s="27"/>
      <c r="P60" s="27"/>
      <c r="R60" s="55"/>
      <c r="S60" s="34"/>
      <c r="T60" s="50"/>
      <c r="U60" s="50"/>
      <c r="V60" s="50"/>
      <c r="W60" s="50"/>
      <c r="X60" s="50"/>
      <c r="Y60" s="50"/>
      <c r="AE60" s="59"/>
      <c r="AF60" s="59"/>
      <c r="AH60" s="26"/>
      <c r="AI60" s="38"/>
      <c r="AJ60" s="38"/>
      <c r="AK60" s="38"/>
      <c r="AL60" s="30"/>
      <c r="AM60" s="26"/>
      <c r="AN60" s="1"/>
    </row>
    <row r="61" spans="1:40" x14ac:dyDescent="0.2">
      <c r="C61" s="26" t="s">
        <v>141</v>
      </c>
      <c r="D61" s="27"/>
      <c r="E61" s="27"/>
      <c r="F61" s="27"/>
      <c r="G61" s="27"/>
      <c r="H61" s="27"/>
      <c r="I61" s="27"/>
      <c r="J61" s="27"/>
      <c r="K61" s="32"/>
      <c r="L61" s="27"/>
      <c r="M61" s="27"/>
      <c r="N61" s="39"/>
      <c r="O61" s="27"/>
      <c r="P61" s="27"/>
      <c r="Q61" s="50" t="str">
        <f>C61</f>
        <v>F40</v>
      </c>
      <c r="R61" s="55"/>
      <c r="S61" s="34"/>
      <c r="T61" s="27"/>
      <c r="U61" s="50"/>
      <c r="V61" s="50"/>
      <c r="W61" s="50"/>
      <c r="X61" s="50"/>
      <c r="Y61" s="50"/>
      <c r="AE61" s="59"/>
      <c r="AF61" s="59"/>
      <c r="AH61" s="26"/>
      <c r="AI61" s="38">
        <v>580</v>
      </c>
      <c r="AJ61" s="38">
        <v>574</v>
      </c>
      <c r="AK61" s="38">
        <v>571</v>
      </c>
      <c r="AL61" s="30"/>
      <c r="AM61" s="26"/>
      <c r="AN61" s="1"/>
    </row>
    <row r="62" spans="1:40" x14ac:dyDescent="0.2">
      <c r="A62" s="1">
        <v>1</v>
      </c>
      <c r="B62" s="1">
        <v>1</v>
      </c>
      <c r="C62" s="1" t="s">
        <v>140</v>
      </c>
      <c r="D62" s="29" t="s">
        <v>34</v>
      </c>
      <c r="E62" s="29">
        <v>191</v>
      </c>
      <c r="F62" s="27">
        <v>189</v>
      </c>
      <c r="G62" s="27">
        <v>192</v>
      </c>
      <c r="H62" s="27">
        <v>197</v>
      </c>
      <c r="I62" s="27"/>
      <c r="J62" s="27"/>
      <c r="K62" s="32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580</v>
      </c>
      <c r="L62" s="32" t="s">
        <v>928</v>
      </c>
      <c r="M62" s="32" t="s">
        <v>142</v>
      </c>
      <c r="N62" s="39">
        <f>K62-(ROW(K62)-ROW(K$6))/10000</f>
        <v>579.99440000000004</v>
      </c>
      <c r="O62" s="32">
        <f>COUNT(E62:J62)</f>
        <v>4</v>
      </c>
      <c r="P62" s="32">
        <f ca="1">IF(AND(O62=1,OFFSET(D62,0,P$3)&gt;0),"Y",0)</f>
        <v>0</v>
      </c>
      <c r="Q62" s="33" t="s">
        <v>141</v>
      </c>
      <c r="R62" s="34">
        <f>1-(Q62=Q61)</f>
        <v>0</v>
      </c>
      <c r="S62" s="34">
        <f>N62+T62/1000+U62/10000+V62/100000+W62/1000000+X62/10000000+Y62/100000000</f>
        <v>580.2064620000001</v>
      </c>
      <c r="T62" s="29">
        <v>191</v>
      </c>
      <c r="U62" s="27">
        <v>189</v>
      </c>
      <c r="V62" s="27">
        <v>197</v>
      </c>
      <c r="W62" s="27">
        <v>192</v>
      </c>
      <c r="X62" s="27"/>
      <c r="Y62" s="27"/>
      <c r="AA62" s="35">
        <v>0</v>
      </c>
      <c r="AB62" s="35">
        <v>0</v>
      </c>
      <c r="AC62" s="35">
        <v>0</v>
      </c>
      <c r="AD62" s="35">
        <v>0</v>
      </c>
      <c r="AE62" s="36">
        <v>4</v>
      </c>
      <c r="AF62" s="63">
        <v>580.2064620000001</v>
      </c>
      <c r="AG62" s="38">
        <v>197</v>
      </c>
      <c r="AH62" s="32">
        <v>586</v>
      </c>
      <c r="AI62" s="38" t="s">
        <v>142</v>
      </c>
      <c r="AJ62" s="38" t="s">
        <v>155</v>
      </c>
      <c r="AK62" s="38"/>
      <c r="AL62" s="30"/>
      <c r="AM62" s="26"/>
      <c r="AN62" s="1"/>
    </row>
    <row r="63" spans="1:40" x14ac:dyDescent="0.2">
      <c r="A63" s="1">
        <v>2</v>
      </c>
      <c r="B63" s="1">
        <v>2</v>
      </c>
      <c r="C63" s="1" t="s">
        <v>156</v>
      </c>
      <c r="D63" s="29" t="s">
        <v>109</v>
      </c>
      <c r="E63" s="29"/>
      <c r="F63" s="27">
        <v>190</v>
      </c>
      <c r="G63" s="27">
        <v>191</v>
      </c>
      <c r="H63" s="27">
        <v>193</v>
      </c>
      <c r="I63" s="27"/>
      <c r="J63" s="27"/>
      <c r="K63" s="32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574</v>
      </c>
      <c r="L63" s="32" t="s">
        <v>928</v>
      </c>
      <c r="M63" s="32" t="s">
        <v>155</v>
      </c>
      <c r="N63" s="39">
        <f>K63-(ROW(K63)-ROW(K$6))/10000</f>
        <v>573.99429999999995</v>
      </c>
      <c r="O63" s="32">
        <f>COUNT(E63:J63)</f>
        <v>3</v>
      </c>
      <c r="P63" s="32">
        <f ca="1">IF(AND(O63=1,OFFSET(D63,0,P$3)&gt;0),"Y",0)</f>
        <v>0</v>
      </c>
      <c r="Q63" s="33" t="s">
        <v>141</v>
      </c>
      <c r="R63" s="34">
        <f>1-(Q63=Q62)</f>
        <v>0</v>
      </c>
      <c r="S63" s="34">
        <f>N63+T63/1000+U63/10000+V63/100000+W63/1000000+X63/10000000+Y63/100000000</f>
        <v>574.01542099999995</v>
      </c>
      <c r="T63" s="29"/>
      <c r="U63" s="27">
        <v>190</v>
      </c>
      <c r="V63" s="27">
        <v>193</v>
      </c>
      <c r="W63" s="27">
        <v>191</v>
      </c>
      <c r="X63" s="27"/>
      <c r="Y63" s="27"/>
      <c r="AA63" s="35">
        <v>0</v>
      </c>
      <c r="AB63" s="35">
        <v>0</v>
      </c>
      <c r="AC63" s="35">
        <v>0</v>
      </c>
      <c r="AD63" s="35">
        <v>0</v>
      </c>
      <c r="AE63" s="36">
        <v>3</v>
      </c>
      <c r="AF63" s="63">
        <v>574.01542099999995</v>
      </c>
      <c r="AG63" s="38">
        <v>193</v>
      </c>
      <c r="AH63" s="32">
        <v>577</v>
      </c>
      <c r="AI63" s="38"/>
      <c r="AJ63" s="38" t="s">
        <v>155</v>
      </c>
      <c r="AK63" s="38" t="s">
        <v>661</v>
      </c>
      <c r="AL63" s="30"/>
      <c r="AM63" s="26"/>
      <c r="AN63" s="1"/>
    </row>
    <row r="64" spans="1:40" x14ac:dyDescent="0.2">
      <c r="A64" s="1">
        <v>3</v>
      </c>
      <c r="B64" s="1">
        <v>3</v>
      </c>
      <c r="C64" s="1" t="s">
        <v>152</v>
      </c>
      <c r="D64" s="29" t="s">
        <v>52</v>
      </c>
      <c r="E64" s="29"/>
      <c r="F64" s="27">
        <v>192</v>
      </c>
      <c r="G64" s="27">
        <v>184</v>
      </c>
      <c r="H64" s="27">
        <v>195</v>
      </c>
      <c r="I64" s="27"/>
      <c r="J64" s="27"/>
      <c r="K64" s="32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571</v>
      </c>
      <c r="L64" s="32" t="s">
        <v>928</v>
      </c>
      <c r="M64" s="32" t="s">
        <v>661</v>
      </c>
      <c r="N64" s="39">
        <f>K64-(ROW(K64)-ROW(K$6))/10000</f>
        <v>570.99419999999998</v>
      </c>
      <c r="O64" s="32">
        <f>COUNT(E64:J64)</f>
        <v>3</v>
      </c>
      <c r="P64" s="32">
        <f ca="1">IF(AND(O64=1,OFFSET(D64,0,P$3)&gt;0),"Y",0)</f>
        <v>0</v>
      </c>
      <c r="Q64" s="33" t="s">
        <v>141</v>
      </c>
      <c r="R64" s="34">
        <f>1-(Q64=Q63)</f>
        <v>0</v>
      </c>
      <c r="S64" s="34">
        <f>N64+T64/1000+U64/10000+V64/100000+W64/1000000+X64/10000000+Y64/100000000</f>
        <v>571.01553399999989</v>
      </c>
      <c r="T64" s="29"/>
      <c r="U64" s="27">
        <v>192</v>
      </c>
      <c r="V64" s="27">
        <v>195</v>
      </c>
      <c r="W64" s="27">
        <v>184</v>
      </c>
      <c r="X64" s="27"/>
      <c r="Y64" s="27"/>
      <c r="AA64" s="35">
        <v>0</v>
      </c>
      <c r="AB64" s="35">
        <v>0</v>
      </c>
      <c r="AC64" s="35">
        <v>0</v>
      </c>
      <c r="AD64" s="35">
        <v>0</v>
      </c>
      <c r="AE64" s="36">
        <v>3</v>
      </c>
      <c r="AF64" s="63">
        <v>571.01553399999989</v>
      </c>
      <c r="AG64" s="38">
        <v>195</v>
      </c>
      <c r="AH64" s="32">
        <v>582</v>
      </c>
      <c r="AI64" s="38" t="s">
        <v>142</v>
      </c>
      <c r="AJ64" s="38" t="s">
        <v>155</v>
      </c>
      <c r="AK64" s="38" t="s">
        <v>661</v>
      </c>
      <c r="AL64" s="30"/>
      <c r="AM64" s="26"/>
      <c r="AN64" s="1"/>
    </row>
    <row r="65" spans="1:40" x14ac:dyDescent="0.2">
      <c r="A65" s="1">
        <v>4</v>
      </c>
      <c r="B65" s="1">
        <v>4</v>
      </c>
      <c r="C65" s="1" t="s">
        <v>164</v>
      </c>
      <c r="D65" s="29" t="s">
        <v>76</v>
      </c>
      <c r="E65" s="29">
        <v>189</v>
      </c>
      <c r="F65" s="27">
        <v>185</v>
      </c>
      <c r="G65" s="27"/>
      <c r="H65" s="27">
        <v>191</v>
      </c>
      <c r="I65" s="27"/>
      <c r="J65" s="27"/>
      <c r="K65" s="32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565</v>
      </c>
      <c r="L65" s="32" t="s">
        <v>928</v>
      </c>
      <c r="M65" s="32"/>
      <c r="N65" s="39">
        <f>K65-(ROW(K65)-ROW(K$6))/10000</f>
        <v>564.9941</v>
      </c>
      <c r="O65" s="32">
        <f>COUNT(E65:J65)</f>
        <v>3</v>
      </c>
      <c r="P65" s="32">
        <f ca="1">IF(AND(O65=1,OFFSET(D65,0,P$3)&gt;0),"Y",0)</f>
        <v>0</v>
      </c>
      <c r="Q65" s="33" t="s">
        <v>141</v>
      </c>
      <c r="R65" s="34">
        <f>1-(Q65=Q64)</f>
        <v>0</v>
      </c>
      <c r="S65" s="34">
        <f>N65+T65/1000+U65/10000+V65/100000+W65/1000000+X65/10000000+Y65/100000000</f>
        <v>565.20350999999994</v>
      </c>
      <c r="T65" s="29">
        <v>189</v>
      </c>
      <c r="U65" s="27">
        <v>185</v>
      </c>
      <c r="V65" s="27">
        <v>191</v>
      </c>
      <c r="W65" s="27"/>
      <c r="X65" s="27"/>
      <c r="Y65" s="27"/>
      <c r="AA65" s="35">
        <v>0</v>
      </c>
      <c r="AB65" s="35">
        <v>0</v>
      </c>
      <c r="AC65" s="35">
        <v>0</v>
      </c>
      <c r="AD65" s="35">
        <v>0</v>
      </c>
      <c r="AE65" s="36">
        <v>3</v>
      </c>
      <c r="AF65" s="63">
        <v>565.20350999999994</v>
      </c>
      <c r="AG65" s="38">
        <v>191</v>
      </c>
      <c r="AH65" s="32">
        <v>571</v>
      </c>
      <c r="AI65" s="38"/>
      <c r="AJ65" s="38"/>
      <c r="AK65" s="38" t="s">
        <v>661</v>
      </c>
      <c r="AL65" s="30"/>
      <c r="AM65" s="26"/>
      <c r="AN65" s="1"/>
    </row>
    <row r="66" spans="1:40" x14ac:dyDescent="0.2">
      <c r="A66" s="1">
        <v>5</v>
      </c>
      <c r="B66" s="1">
        <v>5</v>
      </c>
      <c r="C66" s="1" t="s">
        <v>197</v>
      </c>
      <c r="D66" s="29" t="s">
        <v>40</v>
      </c>
      <c r="E66" s="29">
        <v>177</v>
      </c>
      <c r="F66" s="27"/>
      <c r="G66" s="27">
        <v>182</v>
      </c>
      <c r="H66" s="27">
        <v>180</v>
      </c>
      <c r="I66" s="27"/>
      <c r="J66" s="27"/>
      <c r="K66" s="32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539</v>
      </c>
      <c r="L66" s="32" t="s">
        <v>928</v>
      </c>
      <c r="M66" s="32"/>
      <c r="N66" s="39">
        <f>K66-(ROW(K66)-ROW(K$6))/10000</f>
        <v>538.99400000000003</v>
      </c>
      <c r="O66" s="32">
        <f>COUNT(E66:J66)</f>
        <v>3</v>
      </c>
      <c r="P66" s="32">
        <f ca="1">IF(AND(O66=1,OFFSET(D66,0,P$3)&gt;0),"Y",0)</f>
        <v>0</v>
      </c>
      <c r="Q66" s="33" t="s">
        <v>141</v>
      </c>
      <c r="R66" s="34">
        <f>1-(Q66=Q65)</f>
        <v>0</v>
      </c>
      <c r="S66" s="34">
        <f>N66+T66/1000+U66/10000+V66/100000+W66/1000000+X66/10000000+Y66/100000000</f>
        <v>539.173</v>
      </c>
      <c r="T66" s="29">
        <v>177</v>
      </c>
      <c r="U66" s="27"/>
      <c r="V66" s="27">
        <v>182</v>
      </c>
      <c r="W66" s="27">
        <v>180</v>
      </c>
      <c r="X66" s="27"/>
      <c r="Y66" s="27"/>
      <c r="AA66" s="35">
        <v>0</v>
      </c>
      <c r="AB66" s="35">
        <v>0</v>
      </c>
      <c r="AC66" s="35">
        <v>0</v>
      </c>
      <c r="AD66" s="35">
        <v>0</v>
      </c>
      <c r="AE66" s="36">
        <v>3</v>
      </c>
      <c r="AF66" s="63">
        <v>539.173</v>
      </c>
      <c r="AG66" s="38">
        <v>182</v>
      </c>
      <c r="AH66" s="32">
        <v>544</v>
      </c>
      <c r="AI66" s="38"/>
      <c r="AJ66" s="38"/>
      <c r="AK66" s="38"/>
      <c r="AL66" s="30"/>
      <c r="AM66" s="26"/>
      <c r="AN66" s="1"/>
    </row>
    <row r="67" spans="1:40" x14ac:dyDescent="0.2">
      <c r="A67" s="1">
        <v>6</v>
      </c>
      <c r="B67" s="1">
        <v>6</v>
      </c>
      <c r="C67" s="1" t="s">
        <v>211</v>
      </c>
      <c r="D67" s="29" t="s">
        <v>24</v>
      </c>
      <c r="E67" s="29"/>
      <c r="F67" s="27">
        <v>170</v>
      </c>
      <c r="G67" s="27">
        <v>169</v>
      </c>
      <c r="H67" s="27">
        <v>177</v>
      </c>
      <c r="I67" s="27"/>
      <c r="J67" s="27"/>
      <c r="K67" s="32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516</v>
      </c>
      <c r="L67" s="32" t="s">
        <v>928</v>
      </c>
      <c r="M67" s="32"/>
      <c r="N67" s="39">
        <f>K67-(ROW(K67)-ROW(K$6))/10000</f>
        <v>515.99390000000005</v>
      </c>
      <c r="O67" s="32">
        <f>COUNT(E67:J67)</f>
        <v>3</v>
      </c>
      <c r="P67" s="32">
        <f ca="1">IF(AND(O67=1,OFFSET(D67,0,P$3)&gt;0),"Y",0)</f>
        <v>0</v>
      </c>
      <c r="Q67" s="33" t="s">
        <v>141</v>
      </c>
      <c r="R67" s="34">
        <f>1-(Q67=Q66)</f>
        <v>0</v>
      </c>
      <c r="S67" s="34">
        <f>N67+T67/1000+U67/10000+V67/100000+W67/1000000+X67/10000000+Y67/100000000</f>
        <v>516.0128390000001</v>
      </c>
      <c r="T67" s="29"/>
      <c r="U67" s="27">
        <v>170</v>
      </c>
      <c r="V67" s="27">
        <v>177</v>
      </c>
      <c r="W67" s="27">
        <v>169</v>
      </c>
      <c r="X67" s="27"/>
      <c r="Y67" s="27"/>
      <c r="AA67" s="35">
        <v>0</v>
      </c>
      <c r="AB67" s="35">
        <v>0</v>
      </c>
      <c r="AC67" s="35">
        <v>0</v>
      </c>
      <c r="AD67" s="35">
        <v>0</v>
      </c>
      <c r="AE67" s="36">
        <v>3</v>
      </c>
      <c r="AF67" s="63">
        <v>516.0128390000001</v>
      </c>
      <c r="AG67" s="38">
        <v>177</v>
      </c>
      <c r="AH67" s="32">
        <v>524</v>
      </c>
      <c r="AI67" s="38"/>
      <c r="AJ67" s="38"/>
      <c r="AK67" s="38"/>
      <c r="AL67" s="30"/>
      <c r="AM67" s="26"/>
      <c r="AN67" s="1"/>
    </row>
    <row r="68" spans="1:40" x14ac:dyDescent="0.2">
      <c r="A68" s="1">
        <v>7</v>
      </c>
      <c r="B68" s="1">
        <v>7</v>
      </c>
      <c r="C68" s="1" t="s">
        <v>256</v>
      </c>
      <c r="D68" s="29" t="s">
        <v>150</v>
      </c>
      <c r="E68" s="29">
        <v>175</v>
      </c>
      <c r="F68" s="27">
        <v>164</v>
      </c>
      <c r="G68" s="27">
        <v>161</v>
      </c>
      <c r="H68" s="27">
        <v>165</v>
      </c>
      <c r="I68" s="27"/>
      <c r="J68" s="27"/>
      <c r="K68" s="32">
        <f>IFERROR(LARGE(E68:J68,1),0)+IF($D$5&gt;=2,IFERROR(LARGE(E68:J68,2),0),0)+IF($D$5&gt;=3,IFERROR(LARGE(E68:J68,3),0),0)+IF($D$5&gt;=4,IFERROR(LARGE(E68:J68,4),0),0)+IF($D$5&gt;=5,IFERROR(LARGE(E68:J68,5),0),0)+IF($D$5&gt;=6,IFERROR(LARGE(E68:J68,6),0),0)</f>
        <v>504</v>
      </c>
      <c r="L68" s="32" t="s">
        <v>928</v>
      </c>
      <c r="M68" s="32"/>
      <c r="N68" s="39">
        <f>K68-(ROW(K68)-ROW(K$6))/10000</f>
        <v>503.99380000000002</v>
      </c>
      <c r="O68" s="32">
        <f>COUNT(E68:J68)</f>
        <v>4</v>
      </c>
      <c r="P68" s="32">
        <f ca="1">IF(AND(O68=1,OFFSET(D68,0,P$3)&gt;0),"Y",0)</f>
        <v>0</v>
      </c>
      <c r="Q68" s="33" t="s">
        <v>141</v>
      </c>
      <c r="R68" s="34">
        <f>1-(Q68=Q67)</f>
        <v>0</v>
      </c>
      <c r="S68" s="34">
        <f>N68+T68/1000+U68/10000+V68/100000+W68/1000000+X68/10000000+Y68/100000000</f>
        <v>504.18701099999998</v>
      </c>
      <c r="T68" s="29">
        <v>175</v>
      </c>
      <c r="U68" s="27">
        <v>164</v>
      </c>
      <c r="V68" s="27">
        <v>165</v>
      </c>
      <c r="W68" s="27">
        <v>161</v>
      </c>
      <c r="X68" s="27"/>
      <c r="Y68" s="27"/>
      <c r="AA68" s="35">
        <v>0</v>
      </c>
      <c r="AB68" s="35">
        <v>0</v>
      </c>
      <c r="AC68" s="35">
        <v>0</v>
      </c>
      <c r="AD68" s="35">
        <v>0</v>
      </c>
      <c r="AE68" s="36">
        <v>4</v>
      </c>
      <c r="AF68" s="63">
        <v>504.18701099999998</v>
      </c>
      <c r="AG68" s="38">
        <v>175</v>
      </c>
      <c r="AH68" s="32">
        <v>515</v>
      </c>
      <c r="AI68" s="38"/>
      <c r="AJ68" s="38"/>
      <c r="AK68" s="38"/>
      <c r="AL68" s="30"/>
      <c r="AM68" s="26"/>
      <c r="AN68" s="1"/>
    </row>
    <row r="69" spans="1:40" x14ac:dyDescent="0.2">
      <c r="A69" s="1">
        <v>8</v>
      </c>
      <c r="B69" s="1">
        <v>8</v>
      </c>
      <c r="C69" s="1" t="s">
        <v>662</v>
      </c>
      <c r="D69" s="29" t="s">
        <v>174</v>
      </c>
      <c r="E69" s="29">
        <v>150</v>
      </c>
      <c r="F69" s="27">
        <v>153</v>
      </c>
      <c r="G69" s="27">
        <v>135</v>
      </c>
      <c r="H69" s="27"/>
      <c r="I69" s="27"/>
      <c r="J69" s="27"/>
      <c r="K69" s="32">
        <f>IFERROR(LARGE(E69:J69,1),0)+IF($D$5&gt;=2,IFERROR(LARGE(E69:J69,2),0),0)+IF($D$5&gt;=3,IFERROR(LARGE(E69:J69,3),0),0)+IF($D$5&gt;=4,IFERROR(LARGE(E69:J69,4),0),0)+IF($D$5&gt;=5,IFERROR(LARGE(E69:J69,5),0),0)+IF($D$5&gt;=6,IFERROR(LARGE(E69:J69,6),0),0)</f>
        <v>438</v>
      </c>
      <c r="L69" s="32" t="s">
        <v>928</v>
      </c>
      <c r="M69" s="32"/>
      <c r="N69" s="39">
        <f>K69-(ROW(K69)-ROW(K$6))/10000</f>
        <v>437.99369999999999</v>
      </c>
      <c r="O69" s="32">
        <f>COUNT(E69:J69)</f>
        <v>3</v>
      </c>
      <c r="P69" s="32">
        <f ca="1">IF(AND(O69=1,OFFSET(D69,0,P$3)&gt;0),"Y",0)</f>
        <v>0</v>
      </c>
      <c r="Q69" s="33" t="s">
        <v>141</v>
      </c>
      <c r="R69" s="34">
        <f>1-(Q69=Q68)</f>
        <v>0</v>
      </c>
      <c r="S69" s="34">
        <f>N69+T69/1000+U69/10000+V69/100000+W69/1000000+X69/10000000+Y69/100000000</f>
        <v>438.16034999999999</v>
      </c>
      <c r="T69" s="29">
        <v>150</v>
      </c>
      <c r="U69" s="27">
        <v>153</v>
      </c>
      <c r="V69" s="27">
        <v>135</v>
      </c>
      <c r="W69" s="27"/>
      <c r="X69" s="27"/>
      <c r="Y69" s="27"/>
      <c r="AA69" s="35">
        <v>0</v>
      </c>
      <c r="AB69" s="35">
        <v>0</v>
      </c>
      <c r="AC69" s="35">
        <v>0</v>
      </c>
      <c r="AD69" s="35">
        <v>0</v>
      </c>
      <c r="AE69" s="36">
        <v>3</v>
      </c>
      <c r="AF69" s="63">
        <v>438.16034999999999</v>
      </c>
      <c r="AG69" s="38">
        <v>153</v>
      </c>
      <c r="AH69" s="32">
        <v>456</v>
      </c>
      <c r="AI69" s="38"/>
      <c r="AJ69" s="38"/>
      <c r="AK69" s="38"/>
      <c r="AL69" s="30"/>
      <c r="AM69" s="26"/>
      <c r="AN69" s="1"/>
    </row>
    <row r="70" spans="1:40" x14ac:dyDescent="0.2">
      <c r="A70" s="1">
        <v>9</v>
      </c>
      <c r="B70" s="1">
        <v>9</v>
      </c>
      <c r="C70" s="1" t="s">
        <v>315</v>
      </c>
      <c r="D70" s="29" t="s">
        <v>43</v>
      </c>
      <c r="E70" s="29">
        <v>134</v>
      </c>
      <c r="F70" s="27"/>
      <c r="G70" s="27">
        <v>126</v>
      </c>
      <c r="H70" s="27">
        <v>138</v>
      </c>
      <c r="I70" s="27"/>
      <c r="J70" s="27"/>
      <c r="K70" s="32">
        <f>IFERROR(LARGE(E70:J70,1),0)+IF($D$5&gt;=2,IFERROR(LARGE(E70:J70,2),0),0)+IF($D$5&gt;=3,IFERROR(LARGE(E70:J70,3),0),0)+IF($D$5&gt;=4,IFERROR(LARGE(E70:J70,4),0),0)+IF($D$5&gt;=5,IFERROR(LARGE(E70:J70,5),0),0)+IF($D$5&gt;=6,IFERROR(LARGE(E70:J70,6),0),0)</f>
        <v>398</v>
      </c>
      <c r="L70" s="32" t="s">
        <v>928</v>
      </c>
      <c r="M70" s="32"/>
      <c r="N70" s="39">
        <f>K70-(ROW(K70)-ROW(K$6))/10000</f>
        <v>397.99360000000001</v>
      </c>
      <c r="O70" s="32">
        <f>COUNT(E70:J70)</f>
        <v>3</v>
      </c>
      <c r="P70" s="32">
        <f ca="1">IF(AND(O70=1,OFFSET(D70,0,P$3)&gt;0),"Y",0)</f>
        <v>0</v>
      </c>
      <c r="Q70" s="33" t="s">
        <v>141</v>
      </c>
      <c r="R70" s="34">
        <f>1-(Q70=Q69)</f>
        <v>0</v>
      </c>
      <c r="S70" s="34">
        <f>N70+T70/1000+U70/10000+V70/100000+W70/1000000+X70/10000000+Y70/100000000</f>
        <v>398.12910600000004</v>
      </c>
      <c r="T70" s="29">
        <v>134</v>
      </c>
      <c r="U70" s="27"/>
      <c r="V70" s="27">
        <v>138</v>
      </c>
      <c r="W70" s="27">
        <v>126</v>
      </c>
      <c r="X70" s="27"/>
      <c r="Y70" s="27"/>
      <c r="AA70" s="35">
        <v>0</v>
      </c>
      <c r="AB70" s="35">
        <v>0</v>
      </c>
      <c r="AC70" s="35">
        <v>0</v>
      </c>
      <c r="AD70" s="35">
        <v>0</v>
      </c>
      <c r="AE70" s="36">
        <v>3</v>
      </c>
      <c r="AF70" s="63">
        <v>398.12910600000004</v>
      </c>
      <c r="AG70" s="38">
        <v>138</v>
      </c>
      <c r="AH70" s="32">
        <v>410</v>
      </c>
      <c r="AI70" s="38"/>
      <c r="AJ70" s="38"/>
      <c r="AK70" s="38"/>
      <c r="AL70" s="30"/>
      <c r="AM70" s="26"/>
      <c r="AN70" s="1"/>
    </row>
    <row r="71" spans="1:40" x14ac:dyDescent="0.2">
      <c r="A71" s="1">
        <v>10</v>
      </c>
      <c r="B71" s="1">
        <v>10</v>
      </c>
      <c r="C71" s="1" t="s">
        <v>154</v>
      </c>
      <c r="D71" s="29" t="s">
        <v>34</v>
      </c>
      <c r="E71" s="29"/>
      <c r="F71" s="27"/>
      <c r="G71" s="27">
        <v>187</v>
      </c>
      <c r="H71" s="27">
        <v>194</v>
      </c>
      <c r="I71" s="27"/>
      <c r="J71" s="27"/>
      <c r="K71" s="32">
        <f>IFERROR(LARGE(E71:J71,1),0)+IF($D$5&gt;=2,IFERROR(LARGE(E71:J71,2),0),0)+IF($D$5&gt;=3,IFERROR(LARGE(E71:J71,3),0),0)+IF($D$5&gt;=4,IFERROR(LARGE(E71:J71,4),0),0)+IF($D$5&gt;=5,IFERROR(LARGE(E71:J71,5),0),0)+IF($D$5&gt;=6,IFERROR(LARGE(E71:J71,6),0),0)</f>
        <v>381</v>
      </c>
      <c r="L71" s="32" t="s">
        <v>928</v>
      </c>
      <c r="M71" s="32"/>
      <c r="N71" s="39">
        <f>K71-(ROW(K71)-ROW(K$6))/10000</f>
        <v>380.99349999999998</v>
      </c>
      <c r="O71" s="32">
        <f>COUNT(E71:J71)</f>
        <v>2</v>
      </c>
      <c r="P71" s="32">
        <f ca="1">IF(AND(O71=1,OFFSET(D71,0,P$3)&gt;0),"Y",0)</f>
        <v>0</v>
      </c>
      <c r="Q71" s="33" t="s">
        <v>141</v>
      </c>
      <c r="R71" s="34">
        <f>1-(Q71=Q70)</f>
        <v>0</v>
      </c>
      <c r="S71" s="34">
        <f>N71+T71/1000+U71/10000+V71/100000+W71/1000000+X71/10000000+Y71/100000000</f>
        <v>380.99562699999996</v>
      </c>
      <c r="T71" s="29"/>
      <c r="U71" s="27"/>
      <c r="V71" s="27">
        <v>194</v>
      </c>
      <c r="W71" s="27">
        <v>187</v>
      </c>
      <c r="X71" s="27"/>
      <c r="Y71" s="27"/>
      <c r="AA71" s="35">
        <v>0</v>
      </c>
      <c r="AB71" s="35">
        <v>0</v>
      </c>
      <c r="AC71" s="35">
        <v>0</v>
      </c>
      <c r="AD71" s="35">
        <v>0</v>
      </c>
      <c r="AE71" s="36">
        <v>2</v>
      </c>
      <c r="AF71" s="63">
        <v>380.99562699999996</v>
      </c>
      <c r="AG71" s="38">
        <v>194</v>
      </c>
      <c r="AH71" s="32">
        <v>575</v>
      </c>
      <c r="AI71" s="38"/>
      <c r="AJ71" s="38" t="s">
        <v>155</v>
      </c>
      <c r="AK71" s="38" t="s">
        <v>661</v>
      </c>
      <c r="AL71" s="30"/>
      <c r="AM71" s="26"/>
      <c r="AN71" s="1"/>
    </row>
    <row r="72" spans="1:40" x14ac:dyDescent="0.2">
      <c r="A72" s="1">
        <v>11</v>
      </c>
      <c r="B72" s="1">
        <v>11</v>
      </c>
      <c r="C72" s="1" t="s">
        <v>330</v>
      </c>
      <c r="D72" s="29" t="s">
        <v>52</v>
      </c>
      <c r="E72" s="29">
        <v>115</v>
      </c>
      <c r="F72" s="27">
        <v>118</v>
      </c>
      <c r="G72" s="27">
        <v>122</v>
      </c>
      <c r="H72" s="27">
        <v>129</v>
      </c>
      <c r="I72" s="27"/>
      <c r="J72" s="27"/>
      <c r="K72" s="32">
        <f>IFERROR(LARGE(E72:J72,1),0)+IF($D$5&gt;=2,IFERROR(LARGE(E72:J72,2),0),0)+IF($D$5&gt;=3,IFERROR(LARGE(E72:J72,3),0),0)+IF($D$5&gt;=4,IFERROR(LARGE(E72:J72,4),0),0)+IF($D$5&gt;=5,IFERROR(LARGE(E72:J72,5),0),0)+IF($D$5&gt;=6,IFERROR(LARGE(E72:J72,6),0),0)</f>
        <v>369</v>
      </c>
      <c r="L72" s="32" t="s">
        <v>928</v>
      </c>
      <c r="M72" s="32"/>
      <c r="N72" s="39">
        <f>K72-(ROW(K72)-ROW(K$6))/10000</f>
        <v>368.99340000000001</v>
      </c>
      <c r="O72" s="32">
        <f>COUNT(E72:J72)</f>
        <v>4</v>
      </c>
      <c r="P72" s="32">
        <f ca="1">IF(AND(O72=1,OFFSET(D72,0,P$3)&gt;0),"Y",0)</f>
        <v>0</v>
      </c>
      <c r="Q72" s="33" t="s">
        <v>141</v>
      </c>
      <c r="R72" s="34">
        <f>1-(Q72=Q71)</f>
        <v>0</v>
      </c>
      <c r="S72" s="34">
        <f>N72+T72/1000+U72/10000+V72/100000+W72/1000000+X72/10000000+Y72/100000000</f>
        <v>369.12161199999997</v>
      </c>
      <c r="T72" s="29">
        <v>115</v>
      </c>
      <c r="U72" s="27">
        <v>118</v>
      </c>
      <c r="V72" s="27">
        <v>129</v>
      </c>
      <c r="W72" s="27">
        <v>122</v>
      </c>
      <c r="X72" s="27"/>
      <c r="Y72" s="27"/>
      <c r="AA72" s="35">
        <v>0</v>
      </c>
      <c r="AB72" s="35">
        <v>0</v>
      </c>
      <c r="AC72" s="35">
        <v>0</v>
      </c>
      <c r="AD72" s="35">
        <v>0</v>
      </c>
      <c r="AE72" s="36">
        <v>4</v>
      </c>
      <c r="AF72" s="63">
        <v>369.12161199999997</v>
      </c>
      <c r="AG72" s="38">
        <v>129</v>
      </c>
      <c r="AH72" s="32">
        <v>380</v>
      </c>
      <c r="AI72" s="38"/>
      <c r="AJ72" s="38"/>
      <c r="AK72" s="38"/>
      <c r="AL72" s="30"/>
      <c r="AM72" s="26"/>
      <c r="AN72" s="1"/>
    </row>
    <row r="73" spans="1:40" x14ac:dyDescent="0.2">
      <c r="A73" s="1">
        <v>12</v>
      </c>
      <c r="B73" s="1">
        <v>12</v>
      </c>
      <c r="C73" s="1" t="s">
        <v>663</v>
      </c>
      <c r="D73" s="29" t="s">
        <v>29</v>
      </c>
      <c r="E73" s="29"/>
      <c r="F73" s="27">
        <v>187</v>
      </c>
      <c r="G73" s="27">
        <v>180</v>
      </c>
      <c r="H73" s="27"/>
      <c r="I73" s="27"/>
      <c r="J73" s="27"/>
      <c r="K73" s="32">
        <f>IFERROR(LARGE(E73:J73,1),0)+IF($D$5&gt;=2,IFERROR(LARGE(E73:J73,2),0),0)+IF($D$5&gt;=3,IFERROR(LARGE(E73:J73,3),0),0)+IF($D$5&gt;=4,IFERROR(LARGE(E73:J73,4),0),0)+IF($D$5&gt;=5,IFERROR(LARGE(E73:J73,5),0),0)+IF($D$5&gt;=6,IFERROR(LARGE(E73:J73,6),0),0)</f>
        <v>367</v>
      </c>
      <c r="L73" s="32" t="s">
        <v>928</v>
      </c>
      <c r="M73" s="32"/>
      <c r="N73" s="39">
        <f>K73-(ROW(K73)-ROW(K$6))/10000</f>
        <v>366.99329999999998</v>
      </c>
      <c r="O73" s="32">
        <f>COUNT(E73:J73)</f>
        <v>2</v>
      </c>
      <c r="P73" s="32">
        <f ca="1">IF(AND(O73=1,OFFSET(D73,0,P$3)&gt;0),"Y",0)</f>
        <v>0</v>
      </c>
      <c r="Q73" s="33" t="s">
        <v>141</v>
      </c>
      <c r="R73" s="34">
        <f>1-(Q73=Q72)</f>
        <v>0</v>
      </c>
      <c r="S73" s="34">
        <f>N73+T73/1000+U73/10000+V73/100000+W73/1000000+X73/10000000+Y73/100000000</f>
        <v>367.0138</v>
      </c>
      <c r="T73" s="29"/>
      <c r="U73" s="27">
        <v>187</v>
      </c>
      <c r="V73" s="27">
        <v>180</v>
      </c>
      <c r="W73" s="27"/>
      <c r="X73" s="27"/>
      <c r="Y73" s="27"/>
      <c r="AA73" s="35">
        <v>0</v>
      </c>
      <c r="AB73" s="35">
        <v>0</v>
      </c>
      <c r="AC73" s="35">
        <v>0</v>
      </c>
      <c r="AD73" s="35">
        <v>0</v>
      </c>
      <c r="AE73" s="36">
        <v>2</v>
      </c>
      <c r="AF73" s="63">
        <v>367.0138</v>
      </c>
      <c r="AG73" s="38">
        <v>187</v>
      </c>
      <c r="AH73" s="32">
        <v>554</v>
      </c>
      <c r="AI73" s="38"/>
      <c r="AJ73" s="38"/>
      <c r="AK73" s="38"/>
      <c r="AL73" s="30"/>
      <c r="AM73" s="26"/>
      <c r="AN73" s="1"/>
    </row>
    <row r="74" spans="1:40" x14ac:dyDescent="0.2">
      <c r="A74" s="1">
        <v>13</v>
      </c>
      <c r="B74" s="1">
        <v>13</v>
      </c>
      <c r="C74" s="1" t="s">
        <v>338</v>
      </c>
      <c r="D74" s="29" t="s">
        <v>174</v>
      </c>
      <c r="E74" s="29">
        <v>123</v>
      </c>
      <c r="F74" s="27">
        <v>116</v>
      </c>
      <c r="G74" s="27"/>
      <c r="H74" s="27">
        <v>124</v>
      </c>
      <c r="I74" s="27"/>
      <c r="J74" s="27"/>
      <c r="K74" s="32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363</v>
      </c>
      <c r="L74" s="32" t="s">
        <v>928</v>
      </c>
      <c r="M74" s="32"/>
      <c r="N74" s="39">
        <f>K74-(ROW(K74)-ROW(K$6))/10000</f>
        <v>362.9932</v>
      </c>
      <c r="O74" s="32">
        <f>COUNT(E74:J74)</f>
        <v>3</v>
      </c>
      <c r="P74" s="32">
        <f ca="1">IF(AND(O74=1,OFFSET(D74,0,P$3)&gt;0),"Y",0)</f>
        <v>0</v>
      </c>
      <c r="Q74" s="33" t="s">
        <v>141</v>
      </c>
      <c r="R74" s="34">
        <f>1-(Q74=Q73)</f>
        <v>0</v>
      </c>
      <c r="S74" s="34">
        <f>N74+T74/1000+U74/10000+V74/100000+W74/1000000+X74/10000000+Y74/100000000</f>
        <v>363.12903999999997</v>
      </c>
      <c r="T74" s="29">
        <v>123</v>
      </c>
      <c r="U74" s="27">
        <v>116</v>
      </c>
      <c r="V74" s="27">
        <v>124</v>
      </c>
      <c r="W74" s="27"/>
      <c r="X74" s="27"/>
      <c r="Y74" s="27"/>
      <c r="AA74" s="35">
        <v>0</v>
      </c>
      <c r="AB74" s="35">
        <v>0</v>
      </c>
      <c r="AC74" s="35">
        <v>0</v>
      </c>
      <c r="AD74" s="35">
        <v>0</v>
      </c>
      <c r="AE74" s="36">
        <v>3</v>
      </c>
      <c r="AF74" s="63">
        <v>363.12903999999997</v>
      </c>
      <c r="AG74" s="38">
        <v>124</v>
      </c>
      <c r="AH74" s="32">
        <v>371</v>
      </c>
      <c r="AI74" s="38"/>
      <c r="AJ74" s="38"/>
      <c r="AK74" s="38"/>
      <c r="AL74" s="30"/>
      <c r="AM74" s="26"/>
      <c r="AN74" s="1"/>
    </row>
    <row r="75" spans="1:40" x14ac:dyDescent="0.2">
      <c r="A75" s="1">
        <v>14</v>
      </c>
      <c r="B75" s="1">
        <v>14</v>
      </c>
      <c r="C75" s="1" t="s">
        <v>664</v>
      </c>
      <c r="D75" s="29" t="s">
        <v>40</v>
      </c>
      <c r="E75" s="29">
        <v>117</v>
      </c>
      <c r="F75" s="27">
        <v>122</v>
      </c>
      <c r="G75" s="27">
        <v>123</v>
      </c>
      <c r="H75" s="27"/>
      <c r="I75" s="27"/>
      <c r="J75" s="27"/>
      <c r="K75" s="32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362</v>
      </c>
      <c r="L75" s="32" t="s">
        <v>928</v>
      </c>
      <c r="M75" s="32"/>
      <c r="N75" s="39">
        <f>K75-(ROW(K75)-ROW(K$6))/10000</f>
        <v>361.99310000000003</v>
      </c>
      <c r="O75" s="32">
        <f>COUNT(E75:J75)</f>
        <v>3</v>
      </c>
      <c r="P75" s="32">
        <f ca="1">IF(AND(O75=1,OFFSET(D75,0,P$3)&gt;0),"Y",0)</f>
        <v>0</v>
      </c>
      <c r="Q75" s="33" t="s">
        <v>141</v>
      </c>
      <c r="R75" s="34">
        <f>1-(Q75=Q74)</f>
        <v>0</v>
      </c>
      <c r="S75" s="34">
        <f>N75+T75/1000+U75/10000+V75/100000+W75/1000000+X75/10000000+Y75/100000000</f>
        <v>362.12353000000007</v>
      </c>
      <c r="T75" s="29">
        <v>117</v>
      </c>
      <c r="U75" s="27">
        <v>122</v>
      </c>
      <c r="V75" s="27">
        <v>123</v>
      </c>
      <c r="W75" s="27"/>
      <c r="X75" s="27"/>
      <c r="Y75" s="27"/>
      <c r="AA75" s="35">
        <v>0</v>
      </c>
      <c r="AB75" s="35">
        <v>0</v>
      </c>
      <c r="AC75" s="35">
        <v>0</v>
      </c>
      <c r="AD75" s="35">
        <v>0</v>
      </c>
      <c r="AE75" s="36">
        <v>3</v>
      </c>
      <c r="AF75" s="63">
        <v>362.12353000000007</v>
      </c>
      <c r="AG75" s="38">
        <v>123</v>
      </c>
      <c r="AH75" s="32">
        <v>368</v>
      </c>
      <c r="AI75" s="38"/>
      <c r="AJ75" s="38"/>
      <c r="AK75" s="38"/>
      <c r="AL75" s="30"/>
      <c r="AM75" s="26"/>
      <c r="AN75" s="1"/>
    </row>
    <row r="76" spans="1:40" x14ac:dyDescent="0.2">
      <c r="A76" s="1">
        <v>15</v>
      </c>
      <c r="B76" s="1">
        <v>15</v>
      </c>
      <c r="C76" s="1" t="s">
        <v>346</v>
      </c>
      <c r="D76" s="29" t="s">
        <v>81</v>
      </c>
      <c r="E76" s="29">
        <v>127</v>
      </c>
      <c r="F76" s="27">
        <v>112</v>
      </c>
      <c r="G76" s="27"/>
      <c r="H76" s="27">
        <v>117</v>
      </c>
      <c r="I76" s="27"/>
      <c r="J76" s="27"/>
      <c r="K76" s="32">
        <f>IFERROR(LARGE(E76:J76,1),0)+IF($D$5&gt;=2,IFERROR(LARGE(E76:J76,2),0),0)+IF($D$5&gt;=3,IFERROR(LARGE(E76:J76,3),0),0)+IF($D$5&gt;=4,IFERROR(LARGE(E76:J76,4),0),0)+IF($D$5&gt;=5,IFERROR(LARGE(E76:J76,5),0),0)+IF($D$5&gt;=6,IFERROR(LARGE(E76:J76,6),0),0)</f>
        <v>356</v>
      </c>
      <c r="L76" s="32" t="s">
        <v>928</v>
      </c>
      <c r="M76" s="32"/>
      <c r="N76" s="39">
        <f>K76-(ROW(K76)-ROW(K$6))/10000</f>
        <v>355.99299999999999</v>
      </c>
      <c r="O76" s="32">
        <f>COUNT(E76:J76)</f>
        <v>3</v>
      </c>
      <c r="P76" s="32">
        <f ca="1">IF(AND(O76=1,OFFSET(D76,0,P$3)&gt;0),"Y",0)</f>
        <v>0</v>
      </c>
      <c r="Q76" s="33" t="s">
        <v>141</v>
      </c>
      <c r="R76" s="34">
        <f>1-(Q76=Q75)</f>
        <v>0</v>
      </c>
      <c r="S76" s="34">
        <f>N76+T76/1000+U76/10000+V76/100000+W76/1000000+X76/10000000+Y76/100000000</f>
        <v>356.13236999999998</v>
      </c>
      <c r="T76" s="29">
        <v>127</v>
      </c>
      <c r="U76" s="27">
        <v>112</v>
      </c>
      <c r="V76" s="27">
        <v>117</v>
      </c>
      <c r="W76" s="27"/>
      <c r="X76" s="27"/>
      <c r="Y76" s="27"/>
      <c r="AA76" s="35">
        <v>0</v>
      </c>
      <c r="AB76" s="35">
        <v>0</v>
      </c>
      <c r="AC76" s="35">
        <v>0</v>
      </c>
      <c r="AD76" s="35">
        <v>0</v>
      </c>
      <c r="AE76" s="36">
        <v>3</v>
      </c>
      <c r="AF76" s="63">
        <v>356.13236999999998</v>
      </c>
      <c r="AG76" s="38">
        <v>127</v>
      </c>
      <c r="AH76" s="32">
        <v>371</v>
      </c>
      <c r="AI76" s="38"/>
      <c r="AJ76" s="38"/>
      <c r="AK76" s="38"/>
      <c r="AL76" s="30"/>
      <c r="AM76" s="26"/>
      <c r="AN76" s="1"/>
    </row>
    <row r="77" spans="1:40" x14ac:dyDescent="0.2">
      <c r="A77" s="1">
        <v>16</v>
      </c>
      <c r="B77" s="1">
        <v>16</v>
      </c>
      <c r="C77" s="1" t="s">
        <v>272</v>
      </c>
      <c r="D77" s="29" t="s">
        <v>59</v>
      </c>
      <c r="E77" s="29"/>
      <c r="F77" s="27">
        <v>175</v>
      </c>
      <c r="G77" s="27"/>
      <c r="H77" s="27">
        <v>159</v>
      </c>
      <c r="I77" s="27"/>
      <c r="J77" s="27"/>
      <c r="K77" s="32">
        <f>IFERROR(LARGE(E77:J77,1),0)+IF($D$5&gt;=2,IFERROR(LARGE(E77:J77,2),0),0)+IF($D$5&gt;=3,IFERROR(LARGE(E77:J77,3),0),0)+IF($D$5&gt;=4,IFERROR(LARGE(E77:J77,4),0),0)+IF($D$5&gt;=5,IFERROR(LARGE(E77:J77,5),0),0)+IF($D$5&gt;=6,IFERROR(LARGE(E77:J77,6),0),0)</f>
        <v>334</v>
      </c>
      <c r="L77" s="32" t="s">
        <v>928</v>
      </c>
      <c r="M77" s="32"/>
      <c r="N77" s="39">
        <f>K77-(ROW(K77)-ROW(K$6))/10000</f>
        <v>333.99290000000002</v>
      </c>
      <c r="O77" s="32">
        <f>COUNT(E77:J77)</f>
        <v>2</v>
      </c>
      <c r="P77" s="32">
        <f ca="1">IF(AND(O77=1,OFFSET(D77,0,P$3)&gt;0),"Y",0)</f>
        <v>0</v>
      </c>
      <c r="Q77" s="33" t="s">
        <v>141</v>
      </c>
      <c r="R77" s="34">
        <f>1-(Q77=Q76)</f>
        <v>0</v>
      </c>
      <c r="S77" s="34">
        <f>N77+T77/1000+U77/10000+V77/100000+W77/1000000+X77/10000000+Y77/100000000</f>
        <v>334.01199000000003</v>
      </c>
      <c r="T77" s="29"/>
      <c r="U77" s="27">
        <v>175</v>
      </c>
      <c r="V77" s="27">
        <v>159</v>
      </c>
      <c r="W77" s="27"/>
      <c r="X77" s="27"/>
      <c r="Y77" s="27"/>
      <c r="AA77" s="35">
        <v>0</v>
      </c>
      <c r="AB77" s="35">
        <v>0</v>
      </c>
      <c r="AC77" s="35">
        <v>0</v>
      </c>
      <c r="AD77" s="35">
        <v>0</v>
      </c>
      <c r="AE77" s="36">
        <v>2</v>
      </c>
      <c r="AF77" s="63">
        <v>334.01199000000003</v>
      </c>
      <c r="AG77" s="38">
        <v>175</v>
      </c>
      <c r="AH77" s="32">
        <v>509</v>
      </c>
      <c r="AI77" s="38"/>
      <c r="AJ77" s="38"/>
      <c r="AK77" s="38"/>
      <c r="AL77" s="30"/>
      <c r="AM77" s="26"/>
      <c r="AN77" s="1"/>
    </row>
    <row r="78" spans="1:40" x14ac:dyDescent="0.2">
      <c r="A78" s="1">
        <v>17</v>
      </c>
      <c r="B78" s="1">
        <v>17</v>
      </c>
      <c r="C78" s="1" t="s">
        <v>665</v>
      </c>
      <c r="D78" s="29" t="s">
        <v>52</v>
      </c>
      <c r="E78" s="29">
        <v>110</v>
      </c>
      <c r="F78" s="27">
        <v>126</v>
      </c>
      <c r="G78" s="27">
        <v>90</v>
      </c>
      <c r="H78" s="27"/>
      <c r="I78" s="27"/>
      <c r="J78" s="27"/>
      <c r="K78" s="32">
        <f>IFERROR(LARGE(E78:J78,1),0)+IF($D$5&gt;=2,IFERROR(LARGE(E78:J78,2),0),0)+IF($D$5&gt;=3,IFERROR(LARGE(E78:J78,3),0),0)+IF($D$5&gt;=4,IFERROR(LARGE(E78:J78,4),0),0)+IF($D$5&gt;=5,IFERROR(LARGE(E78:J78,5),0),0)+IF($D$5&gt;=6,IFERROR(LARGE(E78:J78,6),0),0)</f>
        <v>326</v>
      </c>
      <c r="L78" s="32" t="s">
        <v>928</v>
      </c>
      <c r="M78" s="32"/>
      <c r="N78" s="39">
        <f>K78-(ROW(K78)-ROW(K$6))/10000</f>
        <v>325.99279999999999</v>
      </c>
      <c r="O78" s="32">
        <f>COUNT(E78:J78)</f>
        <v>3</v>
      </c>
      <c r="P78" s="32">
        <f ca="1">IF(AND(O78=1,OFFSET(D78,0,P$3)&gt;0),"Y",0)</f>
        <v>0</v>
      </c>
      <c r="Q78" s="33" t="s">
        <v>141</v>
      </c>
      <c r="R78" s="34">
        <f>1-(Q78=Q77)</f>
        <v>0</v>
      </c>
      <c r="S78" s="34">
        <f>N78+T78/1000+U78/10000+V78/100000+W78/1000000+X78/10000000+Y78/100000000</f>
        <v>326.11630000000002</v>
      </c>
      <c r="T78" s="29">
        <v>110</v>
      </c>
      <c r="U78" s="27">
        <v>126</v>
      </c>
      <c r="V78" s="27">
        <v>90</v>
      </c>
      <c r="W78" s="27"/>
      <c r="X78" s="27"/>
      <c r="Y78" s="27"/>
      <c r="AA78" s="35">
        <v>0</v>
      </c>
      <c r="AB78" s="35">
        <v>0</v>
      </c>
      <c r="AC78" s="35">
        <v>0</v>
      </c>
      <c r="AD78" s="35">
        <v>0</v>
      </c>
      <c r="AE78" s="36">
        <v>3</v>
      </c>
      <c r="AF78" s="63">
        <v>326.11630000000002</v>
      </c>
      <c r="AG78" s="38">
        <v>126</v>
      </c>
      <c r="AH78" s="32">
        <v>362</v>
      </c>
      <c r="AI78" s="38"/>
      <c r="AJ78" s="38"/>
      <c r="AK78" s="38"/>
      <c r="AL78" s="30"/>
      <c r="AM78" s="26"/>
      <c r="AN78" s="1"/>
    </row>
    <row r="79" spans="1:40" x14ac:dyDescent="0.2">
      <c r="A79" s="1">
        <v>18</v>
      </c>
      <c r="B79" s="1">
        <v>18</v>
      </c>
      <c r="C79" s="1" t="s">
        <v>367</v>
      </c>
      <c r="D79" s="29" t="s">
        <v>34</v>
      </c>
      <c r="E79" s="29">
        <v>107</v>
      </c>
      <c r="F79" s="27">
        <v>97</v>
      </c>
      <c r="G79" s="27">
        <v>84</v>
      </c>
      <c r="H79" s="27">
        <v>109</v>
      </c>
      <c r="I79" s="27"/>
      <c r="J79" s="27"/>
      <c r="K79" s="32">
        <f>IFERROR(LARGE(E79:J79,1),0)+IF($D$5&gt;=2,IFERROR(LARGE(E79:J79,2),0),0)+IF($D$5&gt;=3,IFERROR(LARGE(E79:J79,3),0),0)+IF($D$5&gt;=4,IFERROR(LARGE(E79:J79,4),0),0)+IF($D$5&gt;=5,IFERROR(LARGE(E79:J79,5),0),0)+IF($D$5&gt;=6,IFERROR(LARGE(E79:J79,6),0),0)</f>
        <v>313</v>
      </c>
      <c r="L79" s="32" t="s">
        <v>928</v>
      </c>
      <c r="M79" s="32"/>
      <c r="N79" s="39">
        <f>K79-(ROW(K79)-ROW(K$6))/10000</f>
        <v>312.99270000000001</v>
      </c>
      <c r="O79" s="32">
        <f>COUNT(E79:J79)</f>
        <v>4</v>
      </c>
      <c r="P79" s="32">
        <f ca="1">IF(AND(O79=1,OFFSET(D79,0,P$3)&gt;0),"Y",0)</f>
        <v>0</v>
      </c>
      <c r="Q79" s="33" t="s">
        <v>141</v>
      </c>
      <c r="R79" s="34">
        <f>1-(Q79=Q78)</f>
        <v>0</v>
      </c>
      <c r="S79" s="34">
        <f>N79+T79/1000+U79/10000+V79/100000+W79/1000000+X79/10000000+Y79/100000000</f>
        <v>313.11057400000004</v>
      </c>
      <c r="T79" s="29">
        <v>107</v>
      </c>
      <c r="U79" s="27">
        <v>97</v>
      </c>
      <c r="V79" s="27">
        <v>109</v>
      </c>
      <c r="W79" s="27">
        <v>84</v>
      </c>
      <c r="X79" s="27"/>
      <c r="Y79" s="27"/>
      <c r="AA79" s="35">
        <v>0</v>
      </c>
      <c r="AB79" s="35">
        <v>0</v>
      </c>
      <c r="AC79" s="35">
        <v>0</v>
      </c>
      <c r="AD79" s="35">
        <v>0</v>
      </c>
      <c r="AE79" s="36">
        <v>4</v>
      </c>
      <c r="AF79" s="63">
        <v>313.11057400000004</v>
      </c>
      <c r="AG79" s="38">
        <v>109</v>
      </c>
      <c r="AH79" s="32">
        <v>325</v>
      </c>
      <c r="AI79" s="38"/>
      <c r="AJ79" s="38"/>
      <c r="AK79" s="38"/>
      <c r="AL79" s="30"/>
      <c r="AM79" s="26"/>
      <c r="AN79" s="1"/>
    </row>
    <row r="80" spans="1:40" x14ac:dyDescent="0.2">
      <c r="A80" s="1">
        <v>19</v>
      </c>
      <c r="B80" s="1">
        <v>19</v>
      </c>
      <c r="C80" s="1" t="s">
        <v>384</v>
      </c>
      <c r="D80" s="29" t="s">
        <v>34</v>
      </c>
      <c r="E80" s="29">
        <v>95</v>
      </c>
      <c r="F80" s="27">
        <v>76</v>
      </c>
      <c r="G80" s="27">
        <v>76</v>
      </c>
      <c r="H80" s="27">
        <v>97</v>
      </c>
      <c r="I80" s="27"/>
      <c r="J80" s="27"/>
      <c r="K80" s="32">
        <f>IFERROR(LARGE(E80:J80,1),0)+IF($D$5&gt;=2,IFERROR(LARGE(E80:J80,2),0),0)+IF($D$5&gt;=3,IFERROR(LARGE(E80:J80,3),0),0)+IF($D$5&gt;=4,IFERROR(LARGE(E80:J80,4),0),0)+IF($D$5&gt;=5,IFERROR(LARGE(E80:J80,5),0),0)+IF($D$5&gt;=6,IFERROR(LARGE(E80:J80,6),0),0)</f>
        <v>268</v>
      </c>
      <c r="L80" s="32" t="s">
        <v>928</v>
      </c>
      <c r="M80" s="32"/>
      <c r="N80" s="39">
        <f>K80-(ROW(K80)-ROW(K$6))/10000</f>
        <v>267.99259999999998</v>
      </c>
      <c r="O80" s="32">
        <f>COUNT(E80:J80)</f>
        <v>4</v>
      </c>
      <c r="P80" s="32">
        <f ca="1">IF(AND(O80=1,OFFSET(D80,0,P$3)&gt;0),"Y",0)</f>
        <v>0</v>
      </c>
      <c r="Q80" s="33" t="s">
        <v>141</v>
      </c>
      <c r="R80" s="34">
        <f>1-(Q80=Q79)</f>
        <v>0</v>
      </c>
      <c r="S80" s="34">
        <f>N80+T80/1000+U80/10000+V80/100000+W80/1000000+X80/10000000+Y80/100000000</f>
        <v>268.09624600000001</v>
      </c>
      <c r="T80" s="29">
        <v>95</v>
      </c>
      <c r="U80" s="27">
        <v>76</v>
      </c>
      <c r="V80" s="27">
        <v>97</v>
      </c>
      <c r="W80" s="27">
        <v>76</v>
      </c>
      <c r="X80" s="27"/>
      <c r="Y80" s="27"/>
      <c r="AA80" s="35">
        <v>0</v>
      </c>
      <c r="AB80" s="35">
        <v>0</v>
      </c>
      <c r="AC80" s="35">
        <v>0</v>
      </c>
      <c r="AD80" s="35">
        <v>0</v>
      </c>
      <c r="AE80" s="36">
        <v>4</v>
      </c>
      <c r="AF80" s="63">
        <v>268.09624600000001</v>
      </c>
      <c r="AG80" s="38">
        <v>97</v>
      </c>
      <c r="AH80" s="32">
        <v>289</v>
      </c>
      <c r="AI80" s="38"/>
      <c r="AJ80" s="38"/>
      <c r="AK80" s="38"/>
      <c r="AL80" s="30"/>
      <c r="AM80" s="26"/>
      <c r="AN80" s="1"/>
    </row>
    <row r="81" spans="1:40" x14ac:dyDescent="0.2">
      <c r="A81" s="1">
        <v>20</v>
      </c>
      <c r="B81" s="1">
        <v>20</v>
      </c>
      <c r="C81" s="1" t="s">
        <v>666</v>
      </c>
      <c r="D81" s="29" t="s">
        <v>225</v>
      </c>
      <c r="E81" s="29">
        <v>128</v>
      </c>
      <c r="F81" s="27"/>
      <c r="G81" s="27">
        <v>121</v>
      </c>
      <c r="H81" s="27"/>
      <c r="I81" s="27"/>
      <c r="J81" s="27"/>
      <c r="K81" s="32">
        <f>IFERROR(LARGE(E81:J81,1),0)+IF($D$5&gt;=2,IFERROR(LARGE(E81:J81,2),0),0)+IF($D$5&gt;=3,IFERROR(LARGE(E81:J81,3),0),0)+IF($D$5&gt;=4,IFERROR(LARGE(E81:J81,4),0),0)+IF($D$5&gt;=5,IFERROR(LARGE(E81:J81,5),0),0)+IF($D$5&gt;=6,IFERROR(LARGE(E81:J81,6),0),0)</f>
        <v>249</v>
      </c>
      <c r="L81" s="32" t="s">
        <v>928</v>
      </c>
      <c r="M81" s="32"/>
      <c r="N81" s="39">
        <f>K81-(ROW(K81)-ROW(K$6))/10000</f>
        <v>248.99250000000001</v>
      </c>
      <c r="O81" s="32">
        <f>COUNT(E81:J81)</f>
        <v>2</v>
      </c>
      <c r="P81" s="32">
        <f ca="1">IF(AND(O81=1,OFFSET(D81,0,P$3)&gt;0),"Y",0)</f>
        <v>0</v>
      </c>
      <c r="Q81" s="33" t="s">
        <v>141</v>
      </c>
      <c r="R81" s="34">
        <f>1-(Q81=Q80)</f>
        <v>0</v>
      </c>
      <c r="S81" s="34">
        <f>N81+T81/1000+U81/10000+V81/100000+W81/1000000+X81/10000000+Y81/100000000</f>
        <v>249.12170999999998</v>
      </c>
      <c r="T81" s="29">
        <v>128</v>
      </c>
      <c r="U81" s="27"/>
      <c r="V81" s="27">
        <v>121</v>
      </c>
      <c r="W81" s="27"/>
      <c r="X81" s="27"/>
      <c r="Y81" s="27"/>
      <c r="AA81" s="35">
        <v>0</v>
      </c>
      <c r="AB81" s="35">
        <v>0</v>
      </c>
      <c r="AC81" s="35">
        <v>0</v>
      </c>
      <c r="AD81" s="35">
        <v>0</v>
      </c>
      <c r="AE81" s="36">
        <v>2</v>
      </c>
      <c r="AF81" s="63">
        <v>249.12170999999998</v>
      </c>
      <c r="AG81" s="38">
        <v>128</v>
      </c>
      <c r="AH81" s="32">
        <v>377</v>
      </c>
      <c r="AI81" s="38"/>
      <c r="AJ81" s="38"/>
      <c r="AK81" s="38"/>
      <c r="AL81" s="30"/>
      <c r="AM81" s="26"/>
      <c r="AN81" s="1"/>
    </row>
    <row r="82" spans="1:40" x14ac:dyDescent="0.2">
      <c r="A82" s="1">
        <v>21</v>
      </c>
      <c r="B82" s="1">
        <v>21</v>
      </c>
      <c r="C82" s="1" t="s">
        <v>667</v>
      </c>
      <c r="D82" s="29" t="s">
        <v>174</v>
      </c>
      <c r="E82" s="29"/>
      <c r="F82" s="27"/>
      <c r="G82" s="27">
        <v>194</v>
      </c>
      <c r="H82" s="27"/>
      <c r="I82" s="27"/>
      <c r="J82" s="27"/>
      <c r="K82" s="32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194</v>
      </c>
      <c r="L82" s="32" t="s">
        <v>928</v>
      </c>
      <c r="M82" s="32"/>
      <c r="N82" s="39">
        <f>K82-(ROW(K82)-ROW(K$6))/10000</f>
        <v>193.9924</v>
      </c>
      <c r="O82" s="32">
        <f>COUNT(E82:J82)</f>
        <v>1</v>
      </c>
      <c r="P82" s="32">
        <f ca="1">IF(AND(O82=1,OFFSET(D82,0,P$3)&gt;0),"Y",0)</f>
        <v>0</v>
      </c>
      <c r="Q82" s="33" t="s">
        <v>141</v>
      </c>
      <c r="R82" s="34">
        <f>1-(Q82=Q81)</f>
        <v>0</v>
      </c>
      <c r="S82" s="34">
        <f>N82+T82/1000+U82/10000+V82/100000+W82/1000000+X82/10000000+Y82/100000000</f>
        <v>193.99433999999999</v>
      </c>
      <c r="T82" s="29"/>
      <c r="U82" s="27"/>
      <c r="V82" s="27">
        <v>194</v>
      </c>
      <c r="W82" s="27"/>
      <c r="X82" s="27"/>
      <c r="Y82" s="27"/>
      <c r="AA82" s="35">
        <v>0</v>
      </c>
      <c r="AB82" s="35">
        <v>0</v>
      </c>
      <c r="AC82" s="35">
        <v>0</v>
      </c>
      <c r="AD82" s="35">
        <v>0</v>
      </c>
      <c r="AE82" s="36">
        <v>1</v>
      </c>
      <c r="AF82" s="63">
        <v>193.99433999999999</v>
      </c>
      <c r="AG82" s="38">
        <v>194</v>
      </c>
      <c r="AH82" s="32">
        <v>388</v>
      </c>
      <c r="AI82" s="38"/>
      <c r="AJ82" s="38"/>
      <c r="AK82" s="38"/>
      <c r="AL82" s="30"/>
      <c r="AM82" s="26"/>
      <c r="AN82" s="1"/>
    </row>
    <row r="83" spans="1:40" x14ac:dyDescent="0.2">
      <c r="A83" s="1">
        <v>22</v>
      </c>
      <c r="B83" s="1">
        <v>22</v>
      </c>
      <c r="C83" s="1" t="s">
        <v>381</v>
      </c>
      <c r="D83" s="29" t="s">
        <v>34</v>
      </c>
      <c r="E83" s="29"/>
      <c r="F83" s="27">
        <v>88</v>
      </c>
      <c r="G83" s="27"/>
      <c r="H83" s="27">
        <v>98</v>
      </c>
      <c r="I83" s="27"/>
      <c r="J83" s="27"/>
      <c r="K83" s="32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186</v>
      </c>
      <c r="L83" s="32" t="s">
        <v>928</v>
      </c>
      <c r="M83" s="32"/>
      <c r="N83" s="39">
        <f>K83-(ROW(K83)-ROW(K$6))/10000</f>
        <v>185.9923</v>
      </c>
      <c r="O83" s="32">
        <f>COUNT(E83:J83)</f>
        <v>2</v>
      </c>
      <c r="P83" s="32">
        <f ca="1">IF(AND(O83=1,OFFSET(D83,0,P$3)&gt;0),"Y",0)</f>
        <v>0</v>
      </c>
      <c r="Q83" s="33" t="s">
        <v>141</v>
      </c>
      <c r="R83" s="34">
        <f>1-(Q83=Q82)</f>
        <v>0</v>
      </c>
      <c r="S83" s="34">
        <f>N83+T83/1000+U83/10000+V83/100000+W83/1000000+X83/10000000+Y83/100000000</f>
        <v>186.00208000000001</v>
      </c>
      <c r="T83" s="29"/>
      <c r="U83" s="27">
        <v>88</v>
      </c>
      <c r="V83" s="27">
        <v>98</v>
      </c>
      <c r="W83" s="27"/>
      <c r="X83" s="27"/>
      <c r="Y83" s="27"/>
      <c r="AA83" s="35">
        <v>0</v>
      </c>
      <c r="AB83" s="35">
        <v>0</v>
      </c>
      <c r="AC83" s="35">
        <v>0</v>
      </c>
      <c r="AD83" s="35">
        <v>0</v>
      </c>
      <c r="AE83" s="36">
        <v>2</v>
      </c>
      <c r="AF83" s="63">
        <v>186.00208000000001</v>
      </c>
      <c r="AG83" s="38">
        <v>98</v>
      </c>
      <c r="AH83" s="32">
        <v>284</v>
      </c>
      <c r="AI83" s="38"/>
      <c r="AJ83" s="38"/>
      <c r="AK83" s="38"/>
      <c r="AL83" s="30"/>
      <c r="AM83" s="26"/>
      <c r="AN83" s="1"/>
    </row>
    <row r="84" spans="1:40" x14ac:dyDescent="0.2">
      <c r="A84" s="1">
        <v>23</v>
      </c>
      <c r="B84" s="1">
        <v>23</v>
      </c>
      <c r="C84" s="1" t="s">
        <v>668</v>
      </c>
      <c r="D84" s="29" t="s">
        <v>40</v>
      </c>
      <c r="E84" s="29"/>
      <c r="F84" s="27"/>
      <c r="G84" s="27">
        <v>178</v>
      </c>
      <c r="H84" s="27"/>
      <c r="I84" s="27"/>
      <c r="J84" s="27"/>
      <c r="K84" s="32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178</v>
      </c>
      <c r="L84" s="32" t="s">
        <v>928</v>
      </c>
      <c r="M84" s="32"/>
      <c r="N84" s="39">
        <f>K84-(ROW(K84)-ROW(K$6))/10000</f>
        <v>177.9922</v>
      </c>
      <c r="O84" s="32">
        <f>COUNT(E84:J84)</f>
        <v>1</v>
      </c>
      <c r="P84" s="32">
        <f ca="1">IF(AND(O84=1,OFFSET(D84,0,P$3)&gt;0),"Y",0)</f>
        <v>0</v>
      </c>
      <c r="Q84" s="33" t="s">
        <v>141</v>
      </c>
      <c r="R84" s="34">
        <f>1-(Q84=Q83)</f>
        <v>0</v>
      </c>
      <c r="S84" s="34">
        <f>N84+T84/1000+U84/10000+V84/100000+W84/1000000+X84/10000000+Y84/100000000</f>
        <v>177.99397999999999</v>
      </c>
      <c r="T84" s="29"/>
      <c r="U84" s="27"/>
      <c r="V84" s="27">
        <v>178</v>
      </c>
      <c r="W84" s="27"/>
      <c r="X84" s="27"/>
      <c r="Y84" s="27"/>
      <c r="AA84" s="35">
        <v>0</v>
      </c>
      <c r="AB84" s="35">
        <v>0</v>
      </c>
      <c r="AC84" s="35">
        <v>0</v>
      </c>
      <c r="AD84" s="35">
        <v>0</v>
      </c>
      <c r="AE84" s="36">
        <v>1</v>
      </c>
      <c r="AF84" s="63">
        <v>177.99397999999999</v>
      </c>
      <c r="AG84" s="38">
        <v>178</v>
      </c>
      <c r="AH84" s="32">
        <v>356</v>
      </c>
      <c r="AI84" s="38"/>
      <c r="AJ84" s="38"/>
      <c r="AK84" s="38"/>
      <c r="AL84" s="30"/>
      <c r="AM84" s="26"/>
      <c r="AN84" s="1"/>
    </row>
    <row r="85" spans="1:40" x14ac:dyDescent="0.2">
      <c r="A85" s="1">
        <v>24</v>
      </c>
      <c r="B85" s="1">
        <v>24</v>
      </c>
      <c r="C85" s="1" t="s">
        <v>669</v>
      </c>
      <c r="D85" s="29" t="s">
        <v>40</v>
      </c>
      <c r="E85" s="29"/>
      <c r="F85" s="27"/>
      <c r="G85" s="27">
        <v>172</v>
      </c>
      <c r="H85" s="27"/>
      <c r="I85" s="27"/>
      <c r="J85" s="27"/>
      <c r="K85" s="32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172</v>
      </c>
      <c r="L85" s="32" t="s">
        <v>928</v>
      </c>
      <c r="M85" s="32"/>
      <c r="N85" s="39">
        <f>K85-(ROW(K85)-ROW(K$6))/10000</f>
        <v>171.99209999999999</v>
      </c>
      <c r="O85" s="32">
        <f>COUNT(E85:J85)</f>
        <v>1</v>
      </c>
      <c r="P85" s="32">
        <f ca="1">IF(AND(O85=1,OFFSET(D85,0,P$3)&gt;0),"Y",0)</f>
        <v>0</v>
      </c>
      <c r="Q85" s="33" t="s">
        <v>141</v>
      </c>
      <c r="R85" s="34">
        <f>1-(Q85=Q84)</f>
        <v>0</v>
      </c>
      <c r="S85" s="34">
        <f>N85+T85/1000+U85/10000+V85/100000+W85/1000000+X85/10000000+Y85/100000000</f>
        <v>171.99382</v>
      </c>
      <c r="T85" s="29"/>
      <c r="U85" s="27"/>
      <c r="V85" s="27">
        <v>172</v>
      </c>
      <c r="W85" s="27"/>
      <c r="X85" s="27"/>
      <c r="Y85" s="27"/>
      <c r="AA85" s="35">
        <v>0</v>
      </c>
      <c r="AB85" s="35">
        <v>0</v>
      </c>
      <c r="AC85" s="35">
        <v>0</v>
      </c>
      <c r="AD85" s="35">
        <v>0</v>
      </c>
      <c r="AE85" s="36">
        <v>1</v>
      </c>
      <c r="AF85" s="63">
        <v>171.99382</v>
      </c>
      <c r="AG85" s="38">
        <v>172</v>
      </c>
      <c r="AH85" s="32">
        <v>344</v>
      </c>
      <c r="AI85" s="38"/>
      <c r="AJ85" s="38"/>
      <c r="AK85" s="38"/>
      <c r="AL85" s="30"/>
      <c r="AM85" s="26"/>
      <c r="AN85" s="1"/>
    </row>
    <row r="86" spans="1:40" x14ac:dyDescent="0.2">
      <c r="A86" s="1">
        <v>25</v>
      </c>
      <c r="B86" s="1">
        <v>25</v>
      </c>
      <c r="C86" s="1" t="s">
        <v>260</v>
      </c>
      <c r="D86" s="29" t="s">
        <v>174</v>
      </c>
      <c r="E86" s="29"/>
      <c r="F86" s="27"/>
      <c r="G86" s="27"/>
      <c r="H86" s="27">
        <v>164</v>
      </c>
      <c r="I86" s="27"/>
      <c r="J86" s="27"/>
      <c r="K86" s="32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164</v>
      </c>
      <c r="L86" s="32" t="s">
        <v>928</v>
      </c>
      <c r="M86" s="32"/>
      <c r="N86" s="39">
        <f>K86-(ROW(K86)-ROW(K$6))/10000</f>
        <v>163.99199999999999</v>
      </c>
      <c r="O86" s="32">
        <f>COUNT(E86:J86)</f>
        <v>1</v>
      </c>
      <c r="P86" s="32" t="str">
        <f ca="1">IF(AND(O86=1,OFFSET(D86,0,P$3)&gt;0),"Y",0)</f>
        <v>Y</v>
      </c>
      <c r="Q86" s="33" t="s">
        <v>141</v>
      </c>
      <c r="R86" s="34">
        <f>1-(Q86=Q85)</f>
        <v>0</v>
      </c>
      <c r="S86" s="34">
        <f>N86+T86/1000+U86/10000+V86/100000+W86/1000000+X86/10000000+Y86/100000000</f>
        <v>163.99364</v>
      </c>
      <c r="T86" s="29"/>
      <c r="U86" s="27"/>
      <c r="V86" s="27">
        <v>164</v>
      </c>
      <c r="W86" s="27"/>
      <c r="X86" s="27"/>
      <c r="Y86" s="27"/>
      <c r="AA86" s="35">
        <v>0</v>
      </c>
      <c r="AB86" s="35">
        <v>0</v>
      </c>
      <c r="AC86" s="35">
        <v>0</v>
      </c>
      <c r="AD86" s="35">
        <v>0</v>
      </c>
      <c r="AE86" s="36">
        <v>1</v>
      </c>
      <c r="AF86" s="63">
        <v>163.99364</v>
      </c>
      <c r="AG86" s="38">
        <v>164</v>
      </c>
      <c r="AH86" s="32">
        <v>328</v>
      </c>
      <c r="AI86" s="38"/>
      <c r="AJ86" s="38"/>
      <c r="AK86" s="38"/>
      <c r="AL86" s="30"/>
      <c r="AM86" s="26"/>
      <c r="AN86" s="1"/>
    </row>
    <row r="87" spans="1:40" x14ac:dyDescent="0.2">
      <c r="A87" s="1">
        <v>26</v>
      </c>
      <c r="B87" s="1">
        <v>26</v>
      </c>
      <c r="C87" s="1" t="s">
        <v>670</v>
      </c>
      <c r="D87" s="29" t="s">
        <v>76</v>
      </c>
      <c r="E87" s="29">
        <v>153</v>
      </c>
      <c r="F87" s="27"/>
      <c r="G87" s="27"/>
      <c r="H87" s="27"/>
      <c r="I87" s="27"/>
      <c r="J87" s="27"/>
      <c r="K87" s="32">
        <f>IFERROR(LARGE(E87:J87,1),0)+IF($D$5&gt;=2,IFERROR(LARGE(E87:J87,2),0),0)+IF($D$5&gt;=3,IFERROR(LARGE(E87:J87,3),0),0)+IF($D$5&gt;=4,IFERROR(LARGE(E87:J87,4),0),0)+IF($D$5&gt;=5,IFERROR(LARGE(E87:J87,5),0),0)+IF($D$5&gt;=6,IFERROR(LARGE(E87:J87,6),0),0)</f>
        <v>153</v>
      </c>
      <c r="L87" s="32" t="s">
        <v>928</v>
      </c>
      <c r="M87" s="32"/>
      <c r="N87" s="39">
        <f>K87-(ROW(K87)-ROW(K$6))/10000</f>
        <v>152.99189999999999</v>
      </c>
      <c r="O87" s="32">
        <f>COUNT(E87:J87)</f>
        <v>1</v>
      </c>
      <c r="P87" s="32">
        <f ca="1">IF(AND(O87=1,OFFSET(D87,0,P$3)&gt;0),"Y",0)</f>
        <v>0</v>
      </c>
      <c r="Q87" s="33" t="s">
        <v>141</v>
      </c>
      <c r="R87" s="34">
        <f>1-(Q87=Q86)</f>
        <v>0</v>
      </c>
      <c r="S87" s="34">
        <f>N87+T87/1000+U87/10000+V87/100000+W87/1000000+X87/10000000+Y87/100000000</f>
        <v>153.14489999999998</v>
      </c>
      <c r="T87" s="29">
        <v>153</v>
      </c>
      <c r="U87" s="27"/>
      <c r="V87" s="27"/>
      <c r="W87" s="27"/>
      <c r="X87" s="27"/>
      <c r="Y87" s="27"/>
      <c r="AA87" s="35">
        <v>0</v>
      </c>
      <c r="AB87" s="35">
        <v>0</v>
      </c>
      <c r="AC87" s="35">
        <v>0</v>
      </c>
      <c r="AD87" s="35">
        <v>0</v>
      </c>
      <c r="AE87" s="36">
        <v>1</v>
      </c>
      <c r="AF87" s="63">
        <v>153.14489999999998</v>
      </c>
      <c r="AG87" s="38">
        <v>153</v>
      </c>
      <c r="AH87" s="32">
        <v>306</v>
      </c>
      <c r="AI87" s="38"/>
      <c r="AJ87" s="38"/>
      <c r="AK87" s="38"/>
      <c r="AL87" s="30"/>
      <c r="AM87" s="26"/>
      <c r="AN87" s="1"/>
    </row>
    <row r="88" spans="1:40" x14ac:dyDescent="0.2">
      <c r="A88" s="1">
        <v>27</v>
      </c>
      <c r="B88" s="1">
        <v>27</v>
      </c>
      <c r="C88" s="1" t="s">
        <v>671</v>
      </c>
      <c r="D88" s="29" t="s">
        <v>150</v>
      </c>
      <c r="E88" s="29"/>
      <c r="F88" s="27">
        <v>80</v>
      </c>
      <c r="G88" s="27">
        <v>71</v>
      </c>
      <c r="H88" s="27"/>
      <c r="I88" s="27"/>
      <c r="J88" s="27"/>
      <c r="K88" s="32">
        <f>IFERROR(LARGE(E88:J88,1),0)+IF($D$5&gt;=2,IFERROR(LARGE(E88:J88,2),0),0)+IF($D$5&gt;=3,IFERROR(LARGE(E88:J88,3),0),0)+IF($D$5&gt;=4,IFERROR(LARGE(E88:J88,4),0),0)+IF($D$5&gt;=5,IFERROR(LARGE(E88:J88,5),0),0)+IF($D$5&gt;=6,IFERROR(LARGE(E88:J88,6),0),0)</f>
        <v>151</v>
      </c>
      <c r="L88" s="32" t="s">
        <v>928</v>
      </c>
      <c r="M88" s="32"/>
      <c r="N88" s="39">
        <f>K88-(ROW(K88)-ROW(K$6))/10000</f>
        <v>150.99180000000001</v>
      </c>
      <c r="O88" s="32">
        <f>COUNT(E88:J88)</f>
        <v>2</v>
      </c>
      <c r="P88" s="32">
        <f ca="1">IF(AND(O88=1,OFFSET(D88,0,P$3)&gt;0),"Y",0)</f>
        <v>0</v>
      </c>
      <c r="Q88" s="33" t="s">
        <v>141</v>
      </c>
      <c r="R88" s="34">
        <f>1-(Q88=Q87)</f>
        <v>0</v>
      </c>
      <c r="S88" s="34">
        <f>N88+T88/1000+U88/10000+V88/100000+W88/1000000+X88/10000000+Y88/100000000</f>
        <v>151.00051000000002</v>
      </c>
      <c r="T88" s="29"/>
      <c r="U88" s="27">
        <v>80</v>
      </c>
      <c r="V88" s="27">
        <v>71</v>
      </c>
      <c r="W88" s="27"/>
      <c r="X88" s="27"/>
      <c r="Y88" s="27"/>
      <c r="AA88" s="35">
        <v>0</v>
      </c>
      <c r="AB88" s="35">
        <v>0</v>
      </c>
      <c r="AC88" s="35">
        <v>0</v>
      </c>
      <c r="AD88" s="35">
        <v>0</v>
      </c>
      <c r="AE88" s="36">
        <v>2</v>
      </c>
      <c r="AF88" s="63">
        <v>151.00051000000002</v>
      </c>
      <c r="AG88" s="38">
        <v>80</v>
      </c>
      <c r="AH88" s="32">
        <v>231</v>
      </c>
      <c r="AI88" s="38"/>
      <c r="AJ88" s="38"/>
      <c r="AK88" s="38"/>
      <c r="AL88" s="30"/>
      <c r="AM88" s="26"/>
      <c r="AN88" s="1"/>
    </row>
    <row r="89" spans="1:40" x14ac:dyDescent="0.2">
      <c r="A89" s="1">
        <v>28</v>
      </c>
      <c r="B89" s="1">
        <v>28</v>
      </c>
      <c r="C89" s="1" t="s">
        <v>672</v>
      </c>
      <c r="D89" s="29" t="s">
        <v>174</v>
      </c>
      <c r="E89" s="29">
        <v>144</v>
      </c>
      <c r="F89" s="27"/>
      <c r="G89" s="27"/>
      <c r="H89" s="27"/>
      <c r="I89" s="27"/>
      <c r="J89" s="27"/>
      <c r="K89" s="32">
        <f>IFERROR(LARGE(E89:J89,1),0)+IF($D$5&gt;=2,IFERROR(LARGE(E89:J89,2),0),0)+IF($D$5&gt;=3,IFERROR(LARGE(E89:J89,3),0),0)+IF($D$5&gt;=4,IFERROR(LARGE(E89:J89,4),0),0)+IF($D$5&gt;=5,IFERROR(LARGE(E89:J89,5),0),0)+IF($D$5&gt;=6,IFERROR(LARGE(E89:J89,6),0),0)</f>
        <v>144</v>
      </c>
      <c r="L89" s="32" t="s">
        <v>928</v>
      </c>
      <c r="M89" s="32"/>
      <c r="N89" s="39">
        <f>K89-(ROW(K89)-ROW(K$6))/10000</f>
        <v>143.99170000000001</v>
      </c>
      <c r="O89" s="32">
        <f>COUNT(E89:J89)</f>
        <v>1</v>
      </c>
      <c r="P89" s="32">
        <f ca="1">IF(AND(O89=1,OFFSET(D89,0,P$3)&gt;0),"Y",0)</f>
        <v>0</v>
      </c>
      <c r="Q89" s="33" t="s">
        <v>141</v>
      </c>
      <c r="R89" s="34">
        <f>1-(Q89=Q88)</f>
        <v>0</v>
      </c>
      <c r="S89" s="34">
        <f>N89+T89/1000+U89/10000+V89/100000+W89/1000000+X89/10000000+Y89/100000000</f>
        <v>144.13570000000001</v>
      </c>
      <c r="T89" s="29">
        <v>144</v>
      </c>
      <c r="U89" s="27"/>
      <c r="V89" s="27"/>
      <c r="W89" s="27"/>
      <c r="X89" s="27"/>
      <c r="Y89" s="27"/>
      <c r="AA89" s="35">
        <v>0</v>
      </c>
      <c r="AB89" s="35">
        <v>0</v>
      </c>
      <c r="AC89" s="35">
        <v>0</v>
      </c>
      <c r="AD89" s="35">
        <v>0</v>
      </c>
      <c r="AE89" s="36">
        <v>1</v>
      </c>
      <c r="AF89" s="63">
        <v>144.13570000000001</v>
      </c>
      <c r="AG89" s="38">
        <v>144</v>
      </c>
      <c r="AH89" s="32">
        <v>288</v>
      </c>
      <c r="AI89" s="38"/>
      <c r="AJ89" s="38"/>
      <c r="AK89" s="38"/>
      <c r="AL89" s="30"/>
      <c r="AM89" s="26"/>
      <c r="AN89" s="1"/>
    </row>
    <row r="90" spans="1:40" x14ac:dyDescent="0.2">
      <c r="A90" s="1">
        <v>29</v>
      </c>
      <c r="B90" s="1">
        <v>29</v>
      </c>
      <c r="C90" s="1" t="s">
        <v>673</v>
      </c>
      <c r="D90" s="29" t="s">
        <v>242</v>
      </c>
      <c r="E90" s="29"/>
      <c r="F90" s="27">
        <v>128</v>
      </c>
      <c r="G90" s="27"/>
      <c r="H90" s="27"/>
      <c r="I90" s="27"/>
      <c r="J90" s="27"/>
      <c r="K90" s="32">
        <f>IFERROR(LARGE(E90:J90,1),0)+IF($D$5&gt;=2,IFERROR(LARGE(E90:J90,2),0),0)+IF($D$5&gt;=3,IFERROR(LARGE(E90:J90,3),0),0)+IF($D$5&gt;=4,IFERROR(LARGE(E90:J90,4),0),0)+IF($D$5&gt;=5,IFERROR(LARGE(E90:J90,5),0),0)+IF($D$5&gt;=6,IFERROR(LARGE(E90:J90,6),0),0)</f>
        <v>128</v>
      </c>
      <c r="L90" s="32" t="s">
        <v>928</v>
      </c>
      <c r="M90" s="32"/>
      <c r="N90" s="39">
        <f>K90-(ROW(K90)-ROW(K$6))/10000</f>
        <v>127.99160000000001</v>
      </c>
      <c r="O90" s="32">
        <f>COUNT(E90:J90)</f>
        <v>1</v>
      </c>
      <c r="P90" s="32">
        <f ca="1">IF(AND(O90=1,OFFSET(D90,0,P$3)&gt;0),"Y",0)</f>
        <v>0</v>
      </c>
      <c r="Q90" s="33" t="s">
        <v>141</v>
      </c>
      <c r="R90" s="34">
        <f>1-(Q90=Q89)</f>
        <v>0</v>
      </c>
      <c r="S90" s="34">
        <f>N90+T90/1000+U90/10000+V90/100000+W90/1000000+X90/10000000+Y90/100000000</f>
        <v>128.0044</v>
      </c>
      <c r="T90" s="29"/>
      <c r="U90" s="27">
        <v>128</v>
      </c>
      <c r="V90" s="27"/>
      <c r="W90" s="27"/>
      <c r="X90" s="27"/>
      <c r="Y90" s="27"/>
      <c r="AA90" s="35">
        <v>0</v>
      </c>
      <c r="AB90" s="35">
        <v>0</v>
      </c>
      <c r="AC90" s="35">
        <v>0</v>
      </c>
      <c r="AD90" s="35">
        <v>0</v>
      </c>
      <c r="AE90" s="36">
        <v>1</v>
      </c>
      <c r="AF90" s="63">
        <v>128.0044</v>
      </c>
      <c r="AG90" s="38">
        <v>128</v>
      </c>
      <c r="AH90" s="32">
        <v>256</v>
      </c>
      <c r="AI90" s="38"/>
      <c r="AJ90" s="38"/>
      <c r="AK90" s="38"/>
      <c r="AL90" s="30"/>
      <c r="AM90" s="26"/>
      <c r="AN90" s="1"/>
    </row>
    <row r="91" spans="1:40" x14ac:dyDescent="0.2">
      <c r="A91" s="1">
        <v>30</v>
      </c>
      <c r="B91" s="1">
        <v>30</v>
      </c>
      <c r="C91" s="1" t="s">
        <v>674</v>
      </c>
      <c r="D91" s="29" t="s">
        <v>24</v>
      </c>
      <c r="E91" s="29"/>
      <c r="F91" s="27">
        <v>101</v>
      </c>
      <c r="G91" s="27"/>
      <c r="H91" s="27"/>
      <c r="I91" s="27"/>
      <c r="J91" s="27"/>
      <c r="K91" s="32">
        <f>IFERROR(LARGE(E91:J91,1),0)+IF($D$5&gt;=2,IFERROR(LARGE(E91:J91,2),0),0)+IF($D$5&gt;=3,IFERROR(LARGE(E91:J91,3),0),0)+IF($D$5&gt;=4,IFERROR(LARGE(E91:J91,4),0),0)+IF($D$5&gt;=5,IFERROR(LARGE(E91:J91,5),0),0)+IF($D$5&gt;=6,IFERROR(LARGE(E91:J91,6),0),0)</f>
        <v>101</v>
      </c>
      <c r="L91" s="32" t="s">
        <v>928</v>
      </c>
      <c r="M91" s="32"/>
      <c r="N91" s="39">
        <f>K91-(ROW(K91)-ROW(K$6))/10000</f>
        <v>100.9915</v>
      </c>
      <c r="O91" s="32">
        <f>COUNT(E91:J91)</f>
        <v>1</v>
      </c>
      <c r="P91" s="32">
        <f ca="1">IF(AND(O91=1,OFFSET(D91,0,P$3)&gt;0),"Y",0)</f>
        <v>0</v>
      </c>
      <c r="Q91" s="33" t="s">
        <v>141</v>
      </c>
      <c r="R91" s="34">
        <f>1-(Q91=Q90)</f>
        <v>0</v>
      </c>
      <c r="S91" s="34">
        <f>N91+T91/1000+U91/10000+V91/100000+W91/1000000+X91/10000000+Y91/100000000</f>
        <v>101.0016</v>
      </c>
      <c r="T91" s="29"/>
      <c r="U91" s="27">
        <v>101</v>
      </c>
      <c r="V91" s="27"/>
      <c r="W91" s="27"/>
      <c r="X91" s="27"/>
      <c r="Y91" s="27"/>
      <c r="AA91" s="35">
        <v>0</v>
      </c>
      <c r="AB91" s="35">
        <v>0</v>
      </c>
      <c r="AC91" s="35">
        <v>0</v>
      </c>
      <c r="AD91" s="35">
        <v>0</v>
      </c>
      <c r="AE91" s="36">
        <v>1</v>
      </c>
      <c r="AF91" s="63">
        <v>101.0016</v>
      </c>
      <c r="AG91" s="38">
        <v>101</v>
      </c>
      <c r="AH91" s="32">
        <v>202</v>
      </c>
      <c r="AI91" s="38"/>
      <c r="AJ91" s="38"/>
      <c r="AK91" s="38"/>
      <c r="AL91" s="30"/>
      <c r="AM91" s="26"/>
      <c r="AN91" s="1"/>
    </row>
    <row r="92" spans="1:40" x14ac:dyDescent="0.2">
      <c r="A92" s="1">
        <v>31</v>
      </c>
      <c r="B92" s="1">
        <v>31</v>
      </c>
      <c r="C92" s="1" t="s">
        <v>675</v>
      </c>
      <c r="D92" s="29" t="s">
        <v>174</v>
      </c>
      <c r="E92" s="29">
        <v>87</v>
      </c>
      <c r="F92" s="27"/>
      <c r="G92" s="27"/>
      <c r="H92" s="27"/>
      <c r="I92" s="27"/>
      <c r="J92" s="27"/>
      <c r="K92" s="32">
        <f>IFERROR(LARGE(E92:J92,1),0)+IF($D$5&gt;=2,IFERROR(LARGE(E92:J92,2),0),0)+IF($D$5&gt;=3,IFERROR(LARGE(E92:J92,3),0),0)+IF($D$5&gt;=4,IFERROR(LARGE(E92:J92,4),0),0)+IF($D$5&gt;=5,IFERROR(LARGE(E92:J92,5),0),0)+IF($D$5&gt;=6,IFERROR(LARGE(E92:J92,6),0),0)</f>
        <v>87</v>
      </c>
      <c r="L92" s="32" t="s">
        <v>928</v>
      </c>
      <c r="M92" s="32"/>
      <c r="N92" s="39">
        <f>K92-(ROW(K92)-ROW(K$6))/10000</f>
        <v>86.991399999999999</v>
      </c>
      <c r="O92" s="32">
        <f>COUNT(E92:J92)</f>
        <v>1</v>
      </c>
      <c r="P92" s="32">
        <f ca="1">IF(AND(O92=1,OFFSET(D92,0,P$3)&gt;0),"Y",0)</f>
        <v>0</v>
      </c>
      <c r="Q92" s="33" t="s">
        <v>141</v>
      </c>
      <c r="R92" s="34">
        <f>1-(Q92=Q91)</f>
        <v>0</v>
      </c>
      <c r="S92" s="34">
        <f>N92+T92/1000+U92/10000+V92/100000+W92/1000000+X92/10000000+Y92/100000000</f>
        <v>87.078400000000002</v>
      </c>
      <c r="T92" s="29">
        <v>87</v>
      </c>
      <c r="U92" s="27"/>
      <c r="V92" s="27"/>
      <c r="W92" s="27"/>
      <c r="X92" s="27"/>
      <c r="Y92" s="27"/>
      <c r="AA92" s="35">
        <v>0</v>
      </c>
      <c r="AB92" s="35">
        <v>0</v>
      </c>
      <c r="AC92" s="35">
        <v>0</v>
      </c>
      <c r="AD92" s="35">
        <v>0</v>
      </c>
      <c r="AE92" s="36">
        <v>1</v>
      </c>
      <c r="AF92" s="63">
        <v>87.078400000000002</v>
      </c>
      <c r="AG92" s="38">
        <v>87</v>
      </c>
      <c r="AH92" s="32">
        <v>174</v>
      </c>
      <c r="AI92" s="38"/>
      <c r="AJ92" s="38"/>
      <c r="AK92" s="38"/>
      <c r="AL92" s="30"/>
      <c r="AM92" s="26"/>
      <c r="AN92" s="1"/>
    </row>
    <row r="93" spans="1:40" ht="5.0999999999999996" customHeight="1" x14ac:dyDescent="0.2">
      <c r="A93" s="27"/>
      <c r="B93" s="27"/>
      <c r="D93" s="50"/>
      <c r="E93" s="50"/>
      <c r="F93" s="50"/>
      <c r="G93" s="50"/>
      <c r="H93" s="50"/>
      <c r="I93" s="50"/>
      <c r="J93" s="50"/>
      <c r="K93" s="32"/>
      <c r="L93" s="27"/>
      <c r="M93" s="27"/>
      <c r="N93" s="39"/>
      <c r="O93" s="27"/>
      <c r="P93" s="27"/>
      <c r="R93" s="58"/>
      <c r="S93" s="34"/>
      <c r="T93" s="27"/>
      <c r="U93" s="27"/>
      <c r="V93" s="27"/>
      <c r="W93" s="27"/>
      <c r="X93" s="27"/>
      <c r="Y93" s="27"/>
      <c r="AE93" s="59"/>
      <c r="AF93" s="59"/>
      <c r="AH93" s="26"/>
      <c r="AI93" s="38"/>
      <c r="AJ93" s="38"/>
      <c r="AK93" s="38"/>
      <c r="AL93" s="30"/>
      <c r="AM93" s="26"/>
      <c r="AN93" s="1"/>
    </row>
    <row r="94" spans="1:40" x14ac:dyDescent="0.2">
      <c r="D94" s="27"/>
      <c r="E94" s="27"/>
      <c r="F94" s="27"/>
      <c r="G94" s="27"/>
      <c r="H94" s="27"/>
      <c r="I94" s="27"/>
      <c r="J94" s="27"/>
      <c r="K94" s="32"/>
      <c r="L94" s="27"/>
      <c r="M94" s="27"/>
      <c r="N94" s="39"/>
      <c r="O94" s="27"/>
      <c r="P94" s="27"/>
      <c r="R94" s="55"/>
      <c r="S94" s="34"/>
      <c r="T94" s="50"/>
      <c r="U94" s="50"/>
      <c r="V94" s="50"/>
      <c r="W94" s="50"/>
      <c r="X94" s="50"/>
      <c r="Y94" s="50"/>
      <c r="AE94" s="59"/>
      <c r="AF94" s="59"/>
      <c r="AH94" s="26"/>
      <c r="AI94" s="38"/>
      <c r="AJ94" s="38"/>
      <c r="AK94" s="38"/>
      <c r="AL94" s="30"/>
      <c r="AM94" s="26"/>
      <c r="AN94" s="1"/>
    </row>
    <row r="95" spans="1:40" x14ac:dyDescent="0.2">
      <c r="C95" s="26" t="s">
        <v>167</v>
      </c>
      <c r="D95" s="27"/>
      <c r="E95" s="27"/>
      <c r="F95" s="27"/>
      <c r="G95" s="27"/>
      <c r="H95" s="27"/>
      <c r="I95" s="27"/>
      <c r="J95" s="27"/>
      <c r="K95" s="32"/>
      <c r="L95" s="27"/>
      <c r="M95" s="27"/>
      <c r="N95" s="39"/>
      <c r="O95" s="27"/>
      <c r="P95" s="27"/>
      <c r="Q95" s="50" t="str">
        <f>C95</f>
        <v>F45</v>
      </c>
      <c r="R95" s="55"/>
      <c r="S95" s="34"/>
      <c r="T95" s="27"/>
      <c r="U95" s="50"/>
      <c r="V95" s="50"/>
      <c r="W95" s="50"/>
      <c r="X95" s="50"/>
      <c r="Y95" s="50"/>
      <c r="AE95" s="59"/>
      <c r="AF95" s="59"/>
      <c r="AH95" s="26"/>
      <c r="AI95" s="38">
        <v>586</v>
      </c>
      <c r="AJ95" s="38">
        <v>572</v>
      </c>
      <c r="AK95" s="38">
        <v>556</v>
      </c>
      <c r="AL95" s="30"/>
      <c r="AM95" s="26"/>
      <c r="AN95" s="1"/>
    </row>
    <row r="96" spans="1:40" x14ac:dyDescent="0.2">
      <c r="A96" s="1">
        <v>1</v>
      </c>
      <c r="B96" s="1">
        <v>1</v>
      </c>
      <c r="C96" s="1" t="s">
        <v>676</v>
      </c>
      <c r="D96" s="29" t="s">
        <v>174</v>
      </c>
      <c r="E96" s="29">
        <v>195</v>
      </c>
      <c r="F96" s="27">
        <v>196</v>
      </c>
      <c r="G96" s="27">
        <v>195</v>
      </c>
      <c r="H96" s="27"/>
      <c r="I96" s="27"/>
      <c r="J96" s="27"/>
      <c r="K96" s="32">
        <f>IFERROR(LARGE(E96:J96,1),0)+IF($D$5&gt;=2,IFERROR(LARGE(E96:J96,2),0),0)+IF($D$5&gt;=3,IFERROR(LARGE(E96:J96,3),0),0)+IF($D$5&gt;=4,IFERROR(LARGE(E96:J96,4),0),0)+IF($D$5&gt;=5,IFERROR(LARGE(E96:J96,5),0),0)+IF($D$5&gt;=6,IFERROR(LARGE(E96:J96,6),0),0)</f>
        <v>586</v>
      </c>
      <c r="L96" s="32" t="s">
        <v>928</v>
      </c>
      <c r="M96" s="32" t="s">
        <v>677</v>
      </c>
      <c r="N96" s="39">
        <f>K96-(ROW(K96)-ROW(K$6))/10000</f>
        <v>585.99099999999999</v>
      </c>
      <c r="O96" s="32">
        <f>COUNT(E96:J96)</f>
        <v>3</v>
      </c>
      <c r="P96" s="32">
        <f ca="1">IF(AND(O96=1,OFFSET(D96,0,P$3)&gt;0),"Y",0)</f>
        <v>0</v>
      </c>
      <c r="Q96" s="33" t="s">
        <v>167</v>
      </c>
      <c r="R96" s="34">
        <f>1-(Q96=Q95)</f>
        <v>0</v>
      </c>
      <c r="S96" s="34">
        <f>N96+T96/1000+U96/10000+V96/100000+W96/1000000+X96/10000000+Y96/100000000</f>
        <v>586.20754999999997</v>
      </c>
      <c r="T96" s="29">
        <v>195</v>
      </c>
      <c r="U96" s="27">
        <v>196</v>
      </c>
      <c r="V96" s="27">
        <v>195</v>
      </c>
      <c r="W96" s="27"/>
      <c r="X96" s="27"/>
      <c r="Y96" s="27"/>
      <c r="AA96" s="35">
        <v>0</v>
      </c>
      <c r="AB96" s="35">
        <v>0</v>
      </c>
      <c r="AC96" s="35">
        <v>0</v>
      </c>
      <c r="AD96" s="35">
        <v>0</v>
      </c>
      <c r="AE96" s="36">
        <v>3</v>
      </c>
      <c r="AF96" s="63">
        <v>586.20754999999997</v>
      </c>
      <c r="AG96" s="38">
        <v>196</v>
      </c>
      <c r="AH96" s="32">
        <v>587</v>
      </c>
      <c r="AI96" s="38" t="s">
        <v>677</v>
      </c>
      <c r="AJ96" s="38"/>
      <c r="AK96" s="38"/>
      <c r="AL96" s="30"/>
      <c r="AM96" s="26"/>
      <c r="AN96" s="1"/>
    </row>
    <row r="97" spans="1:40" x14ac:dyDescent="0.2">
      <c r="A97" s="1">
        <v>2</v>
      </c>
      <c r="B97" s="1">
        <v>2</v>
      </c>
      <c r="C97" s="1" t="s">
        <v>166</v>
      </c>
      <c r="D97" s="29" t="s">
        <v>52</v>
      </c>
      <c r="E97" s="29">
        <v>192</v>
      </c>
      <c r="F97" s="27">
        <v>188</v>
      </c>
      <c r="G97" s="27">
        <v>190</v>
      </c>
      <c r="H97" s="27">
        <v>190</v>
      </c>
      <c r="I97" s="27"/>
      <c r="J97" s="27"/>
      <c r="K97" s="32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572</v>
      </c>
      <c r="L97" s="32" t="s">
        <v>928</v>
      </c>
      <c r="M97" s="32" t="s">
        <v>678</v>
      </c>
      <c r="N97" s="39">
        <f>K97-(ROW(K97)-ROW(K$6))/10000</f>
        <v>571.99090000000001</v>
      </c>
      <c r="O97" s="32">
        <f>COUNT(E97:J97)</f>
        <v>4</v>
      </c>
      <c r="P97" s="32">
        <f ca="1">IF(AND(O97=1,OFFSET(D97,0,P$3)&gt;0),"Y",0)</f>
        <v>0</v>
      </c>
      <c r="Q97" s="33" t="s">
        <v>167</v>
      </c>
      <c r="R97" s="34">
        <f>1-(Q97=Q96)</f>
        <v>0</v>
      </c>
      <c r="S97" s="34">
        <f>N97+T97/1000+U97/10000+V97/100000+W97/1000000+X97/10000000+Y97/100000000</f>
        <v>572.20379000000003</v>
      </c>
      <c r="T97" s="29">
        <v>192</v>
      </c>
      <c r="U97" s="27">
        <v>188</v>
      </c>
      <c r="V97" s="27">
        <v>190</v>
      </c>
      <c r="W97" s="27">
        <v>190</v>
      </c>
      <c r="X97" s="27"/>
      <c r="Y97" s="27"/>
      <c r="AA97" s="35">
        <v>0</v>
      </c>
      <c r="AB97" s="35">
        <v>0</v>
      </c>
      <c r="AC97" s="35">
        <v>0</v>
      </c>
      <c r="AD97" s="35">
        <v>0</v>
      </c>
      <c r="AE97" s="36">
        <v>4</v>
      </c>
      <c r="AF97" s="63">
        <v>572.20379000000003</v>
      </c>
      <c r="AG97" s="38">
        <v>192</v>
      </c>
      <c r="AH97" s="32">
        <v>574</v>
      </c>
      <c r="AI97" s="38"/>
      <c r="AJ97" s="38" t="s">
        <v>678</v>
      </c>
      <c r="AK97" s="38"/>
      <c r="AL97" s="30"/>
      <c r="AM97" s="26"/>
      <c r="AN97" s="1"/>
    </row>
    <row r="98" spans="1:40" x14ac:dyDescent="0.2">
      <c r="A98" s="1">
        <v>3</v>
      </c>
      <c r="B98" s="1">
        <v>3</v>
      </c>
      <c r="C98" s="1" t="s">
        <v>203</v>
      </c>
      <c r="D98" s="29" t="s">
        <v>40</v>
      </c>
      <c r="E98" s="29">
        <v>186</v>
      </c>
      <c r="F98" s="27">
        <v>191</v>
      </c>
      <c r="G98" s="27">
        <v>179</v>
      </c>
      <c r="H98" s="27">
        <v>178</v>
      </c>
      <c r="I98" s="27"/>
      <c r="J98" s="27"/>
      <c r="K98" s="32">
        <f>IFERROR(LARGE(E98:J98,1),0)+IF($D$5&gt;=2,IFERROR(LARGE(E98:J98,2),0),0)+IF($D$5&gt;=3,IFERROR(LARGE(E98:J98,3),0),0)+IF($D$5&gt;=4,IFERROR(LARGE(E98:J98,4),0),0)+IF($D$5&gt;=5,IFERROR(LARGE(E98:J98,5),0),0)+IF($D$5&gt;=6,IFERROR(LARGE(E98:J98,6),0),0)</f>
        <v>556</v>
      </c>
      <c r="L98" s="32" t="s">
        <v>928</v>
      </c>
      <c r="M98" s="32" t="s">
        <v>679</v>
      </c>
      <c r="N98" s="39">
        <f>K98-(ROW(K98)-ROW(K$6))/10000</f>
        <v>555.99080000000004</v>
      </c>
      <c r="O98" s="32">
        <f>COUNT(E98:J98)</f>
        <v>4</v>
      </c>
      <c r="P98" s="32">
        <f ca="1">IF(AND(O98=1,OFFSET(D98,0,P$3)&gt;0),"Y",0)</f>
        <v>0</v>
      </c>
      <c r="Q98" s="33" t="s">
        <v>167</v>
      </c>
      <c r="R98" s="34">
        <f>1-(Q98=Q97)</f>
        <v>0</v>
      </c>
      <c r="S98" s="34">
        <f>N98+T98/1000+U98/10000+V98/100000+W98/1000000+X98/10000000+Y98/100000000</f>
        <v>556.19786800000008</v>
      </c>
      <c r="T98" s="29">
        <v>186</v>
      </c>
      <c r="U98" s="27">
        <v>191</v>
      </c>
      <c r="V98" s="27">
        <v>179</v>
      </c>
      <c r="W98" s="27">
        <v>178</v>
      </c>
      <c r="X98" s="27"/>
      <c r="Y98" s="27"/>
      <c r="AA98" s="35">
        <v>0</v>
      </c>
      <c r="AB98" s="35">
        <v>0</v>
      </c>
      <c r="AC98" s="35">
        <v>0</v>
      </c>
      <c r="AD98" s="35">
        <v>0</v>
      </c>
      <c r="AE98" s="36">
        <v>4</v>
      </c>
      <c r="AF98" s="63">
        <v>556.19786800000008</v>
      </c>
      <c r="AG98" s="38">
        <v>191</v>
      </c>
      <c r="AH98" s="32">
        <v>568</v>
      </c>
      <c r="AI98" s="38"/>
      <c r="AJ98" s="38"/>
      <c r="AK98" s="38" t="s">
        <v>679</v>
      </c>
      <c r="AL98" s="30"/>
      <c r="AM98" s="26"/>
      <c r="AN98" s="1"/>
    </row>
    <row r="99" spans="1:40" x14ac:dyDescent="0.2">
      <c r="A99" s="1">
        <v>4</v>
      </c>
      <c r="B99" s="1">
        <v>4</v>
      </c>
      <c r="C99" s="1" t="s">
        <v>228</v>
      </c>
      <c r="D99" s="29" t="s">
        <v>174</v>
      </c>
      <c r="E99" s="29">
        <v>169</v>
      </c>
      <c r="F99" s="27">
        <v>173</v>
      </c>
      <c r="G99" s="27">
        <v>158</v>
      </c>
      <c r="H99" s="27">
        <v>175</v>
      </c>
      <c r="I99" s="27"/>
      <c r="J99" s="27"/>
      <c r="K99" s="32">
        <f>IFERROR(LARGE(E99:J99,1),0)+IF($D$5&gt;=2,IFERROR(LARGE(E99:J99,2),0),0)+IF($D$5&gt;=3,IFERROR(LARGE(E99:J99,3),0),0)+IF($D$5&gt;=4,IFERROR(LARGE(E99:J99,4),0),0)+IF($D$5&gt;=5,IFERROR(LARGE(E99:J99,5),0),0)+IF($D$5&gt;=6,IFERROR(LARGE(E99:J99,6),0),0)</f>
        <v>517</v>
      </c>
      <c r="L99" s="32" t="s">
        <v>928</v>
      </c>
      <c r="M99" s="32"/>
      <c r="N99" s="39">
        <f>K99-(ROW(K99)-ROW(K$6))/10000</f>
        <v>516.99069999999995</v>
      </c>
      <c r="O99" s="32">
        <f>COUNT(E99:J99)</f>
        <v>4</v>
      </c>
      <c r="P99" s="32">
        <f ca="1">IF(AND(O99=1,OFFSET(D99,0,P$3)&gt;0),"Y",0)</f>
        <v>0</v>
      </c>
      <c r="Q99" s="33" t="s">
        <v>167</v>
      </c>
      <c r="R99" s="34">
        <f>1-(Q99=Q98)</f>
        <v>0</v>
      </c>
      <c r="S99" s="34">
        <f>N99+T99/1000+U99/10000+V99/100000+W99/1000000+X99/10000000+Y99/100000000</f>
        <v>517.17890799999998</v>
      </c>
      <c r="T99" s="29">
        <v>169</v>
      </c>
      <c r="U99" s="27">
        <v>173</v>
      </c>
      <c r="V99" s="27">
        <v>175</v>
      </c>
      <c r="W99" s="27">
        <v>158</v>
      </c>
      <c r="X99" s="27"/>
      <c r="Y99" s="27"/>
      <c r="AA99" s="35">
        <v>0</v>
      </c>
      <c r="AB99" s="35">
        <v>0</v>
      </c>
      <c r="AC99" s="35">
        <v>0</v>
      </c>
      <c r="AD99" s="35">
        <v>0</v>
      </c>
      <c r="AE99" s="36">
        <v>4</v>
      </c>
      <c r="AF99" s="63">
        <v>517.17890799999998</v>
      </c>
      <c r="AG99" s="38">
        <v>175</v>
      </c>
      <c r="AH99" s="32">
        <v>523</v>
      </c>
      <c r="AI99" s="38"/>
      <c r="AJ99" s="38"/>
      <c r="AK99" s="38"/>
      <c r="AL99" s="30"/>
      <c r="AM99" s="26"/>
      <c r="AN99" s="1"/>
    </row>
    <row r="100" spans="1:40" x14ac:dyDescent="0.2">
      <c r="A100" s="1">
        <v>5</v>
      </c>
      <c r="B100" s="1">
        <v>5</v>
      </c>
      <c r="C100" s="1" t="s">
        <v>271</v>
      </c>
      <c r="D100" s="29" t="s">
        <v>68</v>
      </c>
      <c r="E100" s="29">
        <v>176</v>
      </c>
      <c r="F100" s="27"/>
      <c r="G100" s="27">
        <v>160</v>
      </c>
      <c r="H100" s="27">
        <v>160</v>
      </c>
      <c r="I100" s="27"/>
      <c r="J100" s="27"/>
      <c r="K100" s="32">
        <f>IFERROR(LARGE(E100:J100,1),0)+IF($D$5&gt;=2,IFERROR(LARGE(E100:J100,2),0),0)+IF($D$5&gt;=3,IFERROR(LARGE(E100:J100,3),0),0)+IF($D$5&gt;=4,IFERROR(LARGE(E100:J100,4),0),0)+IF($D$5&gt;=5,IFERROR(LARGE(E100:J100,5),0),0)+IF($D$5&gt;=6,IFERROR(LARGE(E100:J100,6),0),0)</f>
        <v>496</v>
      </c>
      <c r="L100" s="32" t="s">
        <v>928</v>
      </c>
      <c r="M100" s="32"/>
      <c r="N100" s="39">
        <f>K100-(ROW(K100)-ROW(K$6))/10000</f>
        <v>495.99059999999997</v>
      </c>
      <c r="O100" s="32">
        <f>COUNT(E100:J100)</f>
        <v>3</v>
      </c>
      <c r="P100" s="32">
        <f ca="1">IF(AND(O100=1,OFFSET(D100,0,P$3)&gt;0),"Y",0)</f>
        <v>0</v>
      </c>
      <c r="Q100" s="33" t="s">
        <v>167</v>
      </c>
      <c r="R100" s="34">
        <f>1-(Q100=Q99)</f>
        <v>0</v>
      </c>
      <c r="S100" s="34">
        <f>N100+T100/1000+U100/10000+V100/100000+W100/1000000+X100/10000000+Y100/100000000</f>
        <v>496.16835999999995</v>
      </c>
      <c r="T100" s="29">
        <v>176</v>
      </c>
      <c r="U100" s="27"/>
      <c r="V100" s="27">
        <v>160</v>
      </c>
      <c r="W100" s="27">
        <v>160</v>
      </c>
      <c r="X100" s="27"/>
      <c r="Y100" s="27"/>
      <c r="AA100" s="35">
        <v>0</v>
      </c>
      <c r="AB100" s="35">
        <v>0</v>
      </c>
      <c r="AC100" s="35">
        <v>0</v>
      </c>
      <c r="AD100" s="35">
        <v>0</v>
      </c>
      <c r="AE100" s="36">
        <v>3</v>
      </c>
      <c r="AF100" s="63">
        <v>496.16835999999995</v>
      </c>
      <c r="AG100" s="38">
        <v>176</v>
      </c>
      <c r="AH100" s="32">
        <v>512</v>
      </c>
      <c r="AI100" s="38"/>
      <c r="AJ100" s="38"/>
      <c r="AK100" s="38"/>
      <c r="AL100" s="30"/>
      <c r="AM100" s="26"/>
      <c r="AN100" s="1"/>
    </row>
    <row r="101" spans="1:40" x14ac:dyDescent="0.2">
      <c r="A101" s="1">
        <v>6</v>
      </c>
      <c r="B101" s="1">
        <v>6</v>
      </c>
      <c r="C101" s="1" t="s">
        <v>231</v>
      </c>
      <c r="D101" s="29" t="s">
        <v>225</v>
      </c>
      <c r="E101" s="29"/>
      <c r="F101" s="27">
        <v>161</v>
      </c>
      <c r="G101" s="27">
        <v>154</v>
      </c>
      <c r="H101" s="27">
        <v>174</v>
      </c>
      <c r="I101" s="27"/>
      <c r="J101" s="27"/>
      <c r="K101" s="32">
        <f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489</v>
      </c>
      <c r="L101" s="32" t="s">
        <v>928</v>
      </c>
      <c r="M101" s="32"/>
      <c r="N101" s="39">
        <f>K101-(ROW(K101)-ROW(K$6))/10000</f>
        <v>488.9905</v>
      </c>
      <c r="O101" s="32">
        <f>COUNT(E101:J101)</f>
        <v>3</v>
      </c>
      <c r="P101" s="32">
        <f ca="1">IF(AND(O101=1,OFFSET(D101,0,P$3)&gt;0),"Y",0)</f>
        <v>0</v>
      </c>
      <c r="Q101" s="33" t="s">
        <v>167</v>
      </c>
      <c r="R101" s="34">
        <f>1-(Q101=Q100)</f>
        <v>0</v>
      </c>
      <c r="S101" s="34">
        <f>N101+T101/1000+U101/10000+V101/100000+W101/1000000+X101/10000000+Y101/100000000</f>
        <v>489.00849399999998</v>
      </c>
      <c r="T101" s="29"/>
      <c r="U101" s="27">
        <v>161</v>
      </c>
      <c r="V101" s="27">
        <v>174</v>
      </c>
      <c r="W101" s="27">
        <v>154</v>
      </c>
      <c r="X101" s="27"/>
      <c r="Y101" s="27"/>
      <c r="AA101" s="35">
        <v>0</v>
      </c>
      <c r="AB101" s="35">
        <v>0</v>
      </c>
      <c r="AC101" s="35">
        <v>0</v>
      </c>
      <c r="AD101" s="35">
        <v>0</v>
      </c>
      <c r="AE101" s="36">
        <v>3</v>
      </c>
      <c r="AF101" s="63">
        <v>489.00849399999998</v>
      </c>
      <c r="AG101" s="38">
        <v>174</v>
      </c>
      <c r="AH101" s="32">
        <v>509</v>
      </c>
      <c r="AI101" s="38"/>
      <c r="AJ101" s="38"/>
      <c r="AK101" s="38"/>
      <c r="AL101" s="30"/>
      <c r="AM101" s="26"/>
      <c r="AN101" s="1"/>
    </row>
    <row r="102" spans="1:40" x14ac:dyDescent="0.2">
      <c r="A102" s="1">
        <v>7</v>
      </c>
      <c r="B102" s="1">
        <v>7</v>
      </c>
      <c r="C102" s="1" t="s">
        <v>278</v>
      </c>
      <c r="D102" s="29" t="s">
        <v>24</v>
      </c>
      <c r="E102" s="29">
        <v>152</v>
      </c>
      <c r="F102" s="27">
        <v>160</v>
      </c>
      <c r="G102" s="27">
        <v>146</v>
      </c>
      <c r="H102" s="27">
        <v>157</v>
      </c>
      <c r="I102" s="27"/>
      <c r="J102" s="27"/>
      <c r="K102" s="32">
        <f>IFERROR(LARGE(E102:J102,1),0)+IF($D$5&gt;=2,IFERROR(LARGE(E102:J102,2),0),0)+IF($D$5&gt;=3,IFERROR(LARGE(E102:J102,3),0),0)+IF($D$5&gt;=4,IFERROR(LARGE(E102:J102,4),0),0)+IF($D$5&gt;=5,IFERROR(LARGE(E102:J102,5),0),0)+IF($D$5&gt;=6,IFERROR(LARGE(E102:J102,6),0),0)</f>
        <v>469</v>
      </c>
      <c r="L102" s="32" t="s">
        <v>928</v>
      </c>
      <c r="M102" s="32"/>
      <c r="N102" s="39">
        <f>K102-(ROW(K102)-ROW(K$6))/10000</f>
        <v>468.99040000000002</v>
      </c>
      <c r="O102" s="32">
        <f>COUNT(E102:J102)</f>
        <v>4</v>
      </c>
      <c r="P102" s="32">
        <f ca="1">IF(AND(O102=1,OFFSET(D102,0,P$3)&gt;0),"Y",0)</f>
        <v>0</v>
      </c>
      <c r="Q102" s="33" t="s">
        <v>167</v>
      </c>
      <c r="R102" s="34">
        <f>1-(Q102=Q101)</f>
        <v>0</v>
      </c>
      <c r="S102" s="34">
        <f>N102+T102/1000+U102/10000+V102/100000+W102/1000000+X102/10000000+Y102/100000000</f>
        <v>469.16011600000002</v>
      </c>
      <c r="T102" s="29">
        <v>152</v>
      </c>
      <c r="U102" s="27">
        <v>160</v>
      </c>
      <c r="V102" s="27">
        <v>157</v>
      </c>
      <c r="W102" s="27">
        <v>146</v>
      </c>
      <c r="X102" s="27"/>
      <c r="Y102" s="27"/>
      <c r="AA102" s="35">
        <v>0</v>
      </c>
      <c r="AB102" s="35">
        <v>0</v>
      </c>
      <c r="AC102" s="35">
        <v>0</v>
      </c>
      <c r="AD102" s="35">
        <v>0</v>
      </c>
      <c r="AE102" s="36">
        <v>4</v>
      </c>
      <c r="AF102" s="63">
        <v>469.16011600000002</v>
      </c>
      <c r="AG102" s="38">
        <v>160</v>
      </c>
      <c r="AH102" s="32">
        <v>477</v>
      </c>
      <c r="AI102" s="38"/>
      <c r="AJ102" s="38"/>
      <c r="AK102" s="38"/>
      <c r="AL102" s="30"/>
      <c r="AM102" s="26"/>
      <c r="AN102" s="1"/>
    </row>
    <row r="103" spans="1:40" x14ac:dyDescent="0.2">
      <c r="A103" s="1">
        <v>8</v>
      </c>
      <c r="B103" s="1">
        <v>8</v>
      </c>
      <c r="C103" s="1" t="s">
        <v>264</v>
      </c>
      <c r="D103" s="29" t="s">
        <v>40</v>
      </c>
      <c r="E103" s="29">
        <v>143</v>
      </c>
      <c r="F103" s="27">
        <v>151</v>
      </c>
      <c r="G103" s="27">
        <v>155</v>
      </c>
      <c r="H103" s="27">
        <v>163</v>
      </c>
      <c r="I103" s="27"/>
      <c r="J103" s="27"/>
      <c r="K103" s="32">
        <f>IFERROR(LARGE(E103:J103,1),0)+IF($D$5&gt;=2,IFERROR(LARGE(E103:J103,2),0),0)+IF($D$5&gt;=3,IFERROR(LARGE(E103:J103,3),0),0)+IF($D$5&gt;=4,IFERROR(LARGE(E103:J103,4),0),0)+IF($D$5&gt;=5,IFERROR(LARGE(E103:J103,5),0),0)+IF($D$5&gt;=6,IFERROR(LARGE(E103:J103,6),0),0)</f>
        <v>469</v>
      </c>
      <c r="L103" s="32" t="s">
        <v>928</v>
      </c>
      <c r="M103" s="32"/>
      <c r="N103" s="39">
        <f>K103-(ROW(K103)-ROW(K$6))/10000</f>
        <v>468.99029999999999</v>
      </c>
      <c r="O103" s="32">
        <f>COUNT(E103:J103)</f>
        <v>4</v>
      </c>
      <c r="P103" s="32">
        <f ca="1">IF(AND(O103=1,OFFSET(D103,0,P$3)&gt;0),"Y",0)</f>
        <v>0</v>
      </c>
      <c r="Q103" s="33" t="s">
        <v>167</v>
      </c>
      <c r="R103" s="34">
        <f>1-(Q103=Q102)</f>
        <v>0</v>
      </c>
      <c r="S103" s="34">
        <f>N103+T103/1000+U103/10000+V103/100000+W103/1000000+X103/10000000+Y103/100000000</f>
        <v>469.15018499999996</v>
      </c>
      <c r="T103" s="29">
        <v>143</v>
      </c>
      <c r="U103" s="27">
        <v>151</v>
      </c>
      <c r="V103" s="27">
        <v>163</v>
      </c>
      <c r="W103" s="27">
        <v>155</v>
      </c>
      <c r="X103" s="27"/>
      <c r="Y103" s="27"/>
      <c r="AA103" s="35">
        <v>0</v>
      </c>
      <c r="AB103" s="35">
        <v>0</v>
      </c>
      <c r="AC103" s="35">
        <v>0</v>
      </c>
      <c r="AD103" s="35">
        <v>0</v>
      </c>
      <c r="AE103" s="36">
        <v>4</v>
      </c>
      <c r="AF103" s="63">
        <v>469.15018499999996</v>
      </c>
      <c r="AG103" s="38">
        <v>163</v>
      </c>
      <c r="AH103" s="32">
        <v>481</v>
      </c>
      <c r="AI103" s="38"/>
      <c r="AJ103" s="38"/>
      <c r="AK103" s="38"/>
      <c r="AL103" s="30"/>
      <c r="AM103" s="26"/>
      <c r="AN103" s="1"/>
    </row>
    <row r="104" spans="1:40" x14ac:dyDescent="0.2">
      <c r="A104" s="1">
        <v>9</v>
      </c>
      <c r="B104" s="1">
        <v>9</v>
      </c>
      <c r="C104" s="1" t="s">
        <v>285</v>
      </c>
      <c r="D104" s="29" t="s">
        <v>40</v>
      </c>
      <c r="E104" s="29">
        <v>149</v>
      </c>
      <c r="F104" s="27">
        <v>150</v>
      </c>
      <c r="G104" s="27">
        <v>151</v>
      </c>
      <c r="H104" s="27">
        <v>154</v>
      </c>
      <c r="I104" s="27"/>
      <c r="J104" s="27"/>
      <c r="K104" s="32">
        <f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455</v>
      </c>
      <c r="L104" s="32" t="s">
        <v>928</v>
      </c>
      <c r="M104" s="32"/>
      <c r="N104" s="39">
        <f>K104-(ROW(K104)-ROW(K$6))/10000</f>
        <v>454.99020000000002</v>
      </c>
      <c r="O104" s="32">
        <f>COUNT(E104:J104)</f>
        <v>4</v>
      </c>
      <c r="P104" s="32">
        <f ca="1">IF(AND(O104=1,OFFSET(D104,0,P$3)&gt;0),"Y",0)</f>
        <v>0</v>
      </c>
      <c r="Q104" s="33" t="s">
        <v>167</v>
      </c>
      <c r="R104" s="34">
        <f>1-(Q104=Q103)</f>
        <v>0</v>
      </c>
      <c r="S104" s="34">
        <f>N104+T104/1000+U104/10000+V104/100000+W104/1000000+X104/10000000+Y104/100000000</f>
        <v>455.155891</v>
      </c>
      <c r="T104" s="29">
        <v>149</v>
      </c>
      <c r="U104" s="27">
        <v>150</v>
      </c>
      <c r="V104" s="27">
        <v>154</v>
      </c>
      <c r="W104" s="27">
        <v>151</v>
      </c>
      <c r="X104" s="27"/>
      <c r="Y104" s="27"/>
      <c r="AA104" s="35">
        <v>0</v>
      </c>
      <c r="AB104" s="35">
        <v>0</v>
      </c>
      <c r="AC104" s="35">
        <v>0</v>
      </c>
      <c r="AD104" s="35">
        <v>0</v>
      </c>
      <c r="AE104" s="36">
        <v>4</v>
      </c>
      <c r="AF104" s="63">
        <v>455.155891</v>
      </c>
      <c r="AG104" s="38">
        <v>154</v>
      </c>
      <c r="AH104" s="32">
        <v>459</v>
      </c>
      <c r="AI104" s="38"/>
      <c r="AJ104" s="38"/>
      <c r="AK104" s="38"/>
      <c r="AL104" s="30"/>
      <c r="AM104" s="26"/>
      <c r="AN104" s="1"/>
    </row>
    <row r="105" spans="1:40" x14ac:dyDescent="0.2">
      <c r="A105" s="1">
        <v>10</v>
      </c>
      <c r="B105" s="1">
        <v>10</v>
      </c>
      <c r="C105" s="1" t="s">
        <v>302</v>
      </c>
      <c r="D105" s="29" t="s">
        <v>96</v>
      </c>
      <c r="E105" s="29">
        <v>139</v>
      </c>
      <c r="F105" s="27">
        <v>136</v>
      </c>
      <c r="G105" s="27">
        <v>129</v>
      </c>
      <c r="H105" s="27">
        <v>146</v>
      </c>
      <c r="I105" s="27"/>
      <c r="J105" s="27"/>
      <c r="K105" s="32">
        <f>IFERROR(LARGE(E105:J105,1),0)+IF($D$5&gt;=2,IFERROR(LARGE(E105:J105,2),0),0)+IF($D$5&gt;=3,IFERROR(LARGE(E105:J105,3),0),0)+IF($D$5&gt;=4,IFERROR(LARGE(E105:J105,4),0),0)+IF($D$5&gt;=5,IFERROR(LARGE(E105:J105,5),0),0)+IF($D$5&gt;=6,IFERROR(LARGE(E105:J105,6),0),0)</f>
        <v>421</v>
      </c>
      <c r="L105" s="32" t="s">
        <v>928</v>
      </c>
      <c r="M105" s="32"/>
      <c r="N105" s="39">
        <f>K105-(ROW(K105)-ROW(K$6))/10000</f>
        <v>420.99009999999998</v>
      </c>
      <c r="O105" s="32">
        <f>COUNT(E105:J105)</f>
        <v>4</v>
      </c>
      <c r="P105" s="32">
        <f ca="1">IF(AND(O105=1,OFFSET(D105,0,P$3)&gt;0),"Y",0)</f>
        <v>0</v>
      </c>
      <c r="Q105" s="33" t="s">
        <v>167</v>
      </c>
      <c r="R105" s="34">
        <f>1-(Q105=Q104)</f>
        <v>0</v>
      </c>
      <c r="S105" s="34">
        <f>N105+T105/1000+U105/10000+V105/100000+W105/1000000+X105/10000000+Y105/100000000</f>
        <v>421.14428900000001</v>
      </c>
      <c r="T105" s="29">
        <v>139</v>
      </c>
      <c r="U105" s="27">
        <v>136</v>
      </c>
      <c r="V105" s="27">
        <v>146</v>
      </c>
      <c r="W105" s="27">
        <v>129</v>
      </c>
      <c r="X105" s="27"/>
      <c r="Y105" s="27"/>
      <c r="AA105" s="35">
        <v>0</v>
      </c>
      <c r="AB105" s="35">
        <v>0</v>
      </c>
      <c r="AC105" s="35">
        <v>0</v>
      </c>
      <c r="AD105" s="35">
        <v>0</v>
      </c>
      <c r="AE105" s="36">
        <v>4</v>
      </c>
      <c r="AF105" s="63">
        <v>421.14428900000001</v>
      </c>
      <c r="AG105" s="38">
        <v>146</v>
      </c>
      <c r="AH105" s="32">
        <v>431</v>
      </c>
      <c r="AI105" s="38"/>
      <c r="AJ105" s="38"/>
      <c r="AK105" s="38"/>
      <c r="AL105" s="30"/>
      <c r="AM105" s="26"/>
      <c r="AN105" s="1"/>
    </row>
    <row r="106" spans="1:40" x14ac:dyDescent="0.2">
      <c r="A106" s="1">
        <v>11</v>
      </c>
      <c r="B106" s="1">
        <v>11</v>
      </c>
      <c r="C106" s="1" t="s">
        <v>300</v>
      </c>
      <c r="D106" s="29" t="s">
        <v>174</v>
      </c>
      <c r="E106" s="29"/>
      <c r="F106" s="27">
        <v>132</v>
      </c>
      <c r="G106" s="27">
        <v>120</v>
      </c>
      <c r="H106" s="27">
        <v>147</v>
      </c>
      <c r="I106" s="27"/>
      <c r="J106" s="27"/>
      <c r="K106" s="32">
        <f>IFERROR(LARGE(E106:J106,1),0)+IF($D$5&gt;=2,IFERROR(LARGE(E106:J106,2),0),0)+IF($D$5&gt;=3,IFERROR(LARGE(E106:J106,3),0),0)+IF($D$5&gt;=4,IFERROR(LARGE(E106:J106,4),0),0)+IF($D$5&gt;=5,IFERROR(LARGE(E106:J106,5),0),0)+IF($D$5&gt;=6,IFERROR(LARGE(E106:J106,6),0),0)</f>
        <v>399</v>
      </c>
      <c r="L106" s="32" t="s">
        <v>928</v>
      </c>
      <c r="M106" s="32"/>
      <c r="N106" s="39">
        <f>K106-(ROW(K106)-ROW(K$6))/10000</f>
        <v>398.99</v>
      </c>
      <c r="O106" s="32">
        <f>COUNT(E106:J106)</f>
        <v>3</v>
      </c>
      <c r="P106" s="32">
        <f ca="1">IF(AND(O106=1,OFFSET(D106,0,P$3)&gt;0),"Y",0)</f>
        <v>0</v>
      </c>
      <c r="Q106" s="33" t="s">
        <v>167</v>
      </c>
      <c r="R106" s="34">
        <f>1-(Q106=Q105)</f>
        <v>0</v>
      </c>
      <c r="S106" s="34">
        <f>N106+T106/1000+U106/10000+V106/100000+W106/1000000+X106/10000000+Y106/100000000</f>
        <v>399.00478999999996</v>
      </c>
      <c r="T106" s="29"/>
      <c r="U106" s="27">
        <v>132</v>
      </c>
      <c r="V106" s="27">
        <v>147</v>
      </c>
      <c r="W106" s="27">
        <v>120</v>
      </c>
      <c r="X106" s="27"/>
      <c r="Y106" s="27"/>
      <c r="AA106" s="35">
        <v>0</v>
      </c>
      <c r="AB106" s="35">
        <v>0</v>
      </c>
      <c r="AC106" s="35">
        <v>0</v>
      </c>
      <c r="AD106" s="35">
        <v>0</v>
      </c>
      <c r="AE106" s="36">
        <v>3</v>
      </c>
      <c r="AF106" s="63">
        <v>399.00478999999996</v>
      </c>
      <c r="AG106" s="38">
        <v>147</v>
      </c>
      <c r="AH106" s="32">
        <v>426</v>
      </c>
      <c r="AI106" s="38"/>
      <c r="AJ106" s="38"/>
      <c r="AK106" s="38"/>
      <c r="AL106" s="30"/>
      <c r="AM106" s="26"/>
      <c r="AN106" s="1"/>
    </row>
    <row r="107" spans="1:40" x14ac:dyDescent="0.2">
      <c r="A107" s="1">
        <v>12</v>
      </c>
      <c r="B107" s="1" t="s">
        <v>56</v>
      </c>
      <c r="C107" s="1" t="s">
        <v>680</v>
      </c>
      <c r="D107" s="29" t="s">
        <v>360</v>
      </c>
      <c r="E107" s="29">
        <v>187</v>
      </c>
      <c r="F107" s="27"/>
      <c r="G107" s="27">
        <v>189</v>
      </c>
      <c r="H107" s="27"/>
      <c r="I107" s="27"/>
      <c r="J107" s="27"/>
      <c r="K107" s="32">
        <f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376</v>
      </c>
      <c r="L107" s="32" t="s">
        <v>927</v>
      </c>
      <c r="M107" s="32"/>
      <c r="N107" s="39">
        <f>K107-(ROW(K107)-ROW(K$6))/10000</f>
        <v>375.98989999999998</v>
      </c>
      <c r="O107" s="32">
        <f>COUNT(E107:J107)</f>
        <v>2</v>
      </c>
      <c r="P107" s="32">
        <f ca="1">IF(AND(O107=1,OFFSET(D107,0,P$3)&gt;0),"Y",0)</f>
        <v>0</v>
      </c>
      <c r="Q107" s="33" t="s">
        <v>167</v>
      </c>
      <c r="R107" s="34">
        <f>1-(Q107=Q106)</f>
        <v>0</v>
      </c>
      <c r="S107" s="34">
        <f>N107+T107/1000+U107/10000+V107/100000+W107/1000000+X107/10000000+Y107/100000000</f>
        <v>376.17878999999999</v>
      </c>
      <c r="T107" s="29">
        <v>187</v>
      </c>
      <c r="U107" s="27"/>
      <c r="V107" s="27">
        <v>189</v>
      </c>
      <c r="W107" s="27"/>
      <c r="X107" s="27"/>
      <c r="Y107" s="27"/>
      <c r="AA107" s="35">
        <v>0</v>
      </c>
      <c r="AB107" s="35">
        <v>0</v>
      </c>
      <c r="AC107" s="35">
        <v>0</v>
      </c>
      <c r="AD107" s="35">
        <v>0</v>
      </c>
      <c r="AE107" s="36">
        <v>2</v>
      </c>
      <c r="AF107" s="63">
        <v>376.17878999999999</v>
      </c>
      <c r="AG107" s="38">
        <v>189</v>
      </c>
      <c r="AH107" s="32">
        <v>0</v>
      </c>
      <c r="AI107" s="38"/>
      <c r="AJ107" s="38"/>
      <c r="AK107" s="38"/>
      <c r="AL107" s="30"/>
      <c r="AM107" s="26"/>
      <c r="AN107" s="1"/>
    </row>
    <row r="108" spans="1:40" x14ac:dyDescent="0.2">
      <c r="A108" s="1">
        <v>13</v>
      </c>
      <c r="B108" s="1">
        <v>12</v>
      </c>
      <c r="C108" s="1" t="s">
        <v>314</v>
      </c>
      <c r="D108" s="29" t="s">
        <v>34</v>
      </c>
      <c r="E108" s="29">
        <v>116</v>
      </c>
      <c r="F108" s="27"/>
      <c r="G108" s="27">
        <v>115</v>
      </c>
      <c r="H108" s="27">
        <v>139</v>
      </c>
      <c r="I108" s="27"/>
      <c r="J108" s="27"/>
      <c r="K108" s="32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370</v>
      </c>
      <c r="L108" s="32" t="s">
        <v>928</v>
      </c>
      <c r="M108" s="32"/>
      <c r="N108" s="39">
        <f>K108-(ROW(K108)-ROW(K$6))/10000</f>
        <v>369.9898</v>
      </c>
      <c r="O108" s="32">
        <f>COUNT(E108:J108)</f>
        <v>3</v>
      </c>
      <c r="P108" s="32">
        <f ca="1">IF(AND(O108=1,OFFSET(D108,0,P$3)&gt;0),"Y",0)</f>
        <v>0</v>
      </c>
      <c r="Q108" s="33" t="s">
        <v>167</v>
      </c>
      <c r="R108" s="34">
        <f>1-(Q108=Q107)</f>
        <v>0</v>
      </c>
      <c r="S108" s="34">
        <f>N108+T108/1000+U108/10000+V108/100000+W108/1000000+X108/10000000+Y108/100000000</f>
        <v>370.107305</v>
      </c>
      <c r="T108" s="29">
        <v>116</v>
      </c>
      <c r="U108" s="27"/>
      <c r="V108" s="27">
        <v>139</v>
      </c>
      <c r="W108" s="27">
        <v>115</v>
      </c>
      <c r="X108" s="27"/>
      <c r="Y108" s="27"/>
      <c r="AA108" s="35">
        <v>0</v>
      </c>
      <c r="AB108" s="35">
        <v>0</v>
      </c>
      <c r="AC108" s="35">
        <v>0</v>
      </c>
      <c r="AD108" s="35">
        <v>0</v>
      </c>
      <c r="AE108" s="36">
        <v>3</v>
      </c>
      <c r="AF108" s="63">
        <v>370.107305</v>
      </c>
      <c r="AG108" s="38">
        <v>139</v>
      </c>
      <c r="AH108" s="32">
        <v>394</v>
      </c>
      <c r="AI108" s="38"/>
      <c r="AJ108" s="38"/>
      <c r="AK108" s="38"/>
      <c r="AL108" s="30"/>
      <c r="AM108" s="26"/>
      <c r="AN108" s="1"/>
    </row>
    <row r="109" spans="1:40" x14ac:dyDescent="0.2">
      <c r="A109" s="1">
        <v>14</v>
      </c>
      <c r="B109" s="1">
        <v>13</v>
      </c>
      <c r="C109" s="1" t="s">
        <v>369</v>
      </c>
      <c r="D109" s="29" t="s">
        <v>124</v>
      </c>
      <c r="E109" s="29">
        <v>97</v>
      </c>
      <c r="F109" s="27">
        <v>95</v>
      </c>
      <c r="G109" s="27">
        <v>79</v>
      </c>
      <c r="H109" s="27">
        <v>107</v>
      </c>
      <c r="I109" s="27"/>
      <c r="J109" s="27"/>
      <c r="K109" s="32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299</v>
      </c>
      <c r="L109" s="32" t="s">
        <v>928</v>
      </c>
      <c r="M109" s="32"/>
      <c r="N109" s="39">
        <f>K109-(ROW(K109)-ROW(K$6))/10000</f>
        <v>298.98970000000003</v>
      </c>
      <c r="O109" s="32">
        <f>COUNT(E109:J109)</f>
        <v>4</v>
      </c>
      <c r="P109" s="32">
        <f ca="1">IF(AND(O109=1,OFFSET(D109,0,P$3)&gt;0),"Y",0)</f>
        <v>0</v>
      </c>
      <c r="Q109" s="33" t="s">
        <v>167</v>
      </c>
      <c r="R109" s="34">
        <f>1-(Q109=Q108)</f>
        <v>0</v>
      </c>
      <c r="S109" s="34">
        <f>N109+T109/1000+U109/10000+V109/100000+W109/1000000+X109/10000000+Y109/100000000</f>
        <v>299.09734900000007</v>
      </c>
      <c r="T109" s="29">
        <v>97</v>
      </c>
      <c r="U109" s="27">
        <v>95</v>
      </c>
      <c r="V109" s="27">
        <v>107</v>
      </c>
      <c r="W109" s="27">
        <v>79</v>
      </c>
      <c r="X109" s="27"/>
      <c r="Y109" s="27"/>
      <c r="AA109" s="35">
        <v>0</v>
      </c>
      <c r="AB109" s="35">
        <v>0</v>
      </c>
      <c r="AC109" s="35">
        <v>0</v>
      </c>
      <c r="AD109" s="35">
        <v>0</v>
      </c>
      <c r="AE109" s="36">
        <v>4</v>
      </c>
      <c r="AF109" s="63">
        <v>299.09734900000007</v>
      </c>
      <c r="AG109" s="38">
        <v>107</v>
      </c>
      <c r="AH109" s="32">
        <v>311</v>
      </c>
      <c r="AI109" s="38"/>
      <c r="AJ109" s="38"/>
      <c r="AK109" s="38"/>
      <c r="AL109" s="30"/>
      <c r="AM109" s="26"/>
      <c r="AN109" s="1"/>
    </row>
    <row r="110" spans="1:40" x14ac:dyDescent="0.2">
      <c r="A110" s="1">
        <v>15</v>
      </c>
      <c r="B110" s="1">
        <v>14</v>
      </c>
      <c r="C110" s="1" t="s">
        <v>368</v>
      </c>
      <c r="D110" s="29" t="s">
        <v>124</v>
      </c>
      <c r="E110" s="29">
        <v>96</v>
      </c>
      <c r="F110" s="27">
        <v>94</v>
      </c>
      <c r="G110" s="27">
        <v>78</v>
      </c>
      <c r="H110" s="27">
        <v>108</v>
      </c>
      <c r="I110" s="27"/>
      <c r="J110" s="27"/>
      <c r="K110" s="32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298</v>
      </c>
      <c r="L110" s="32" t="s">
        <v>928</v>
      </c>
      <c r="M110" s="32"/>
      <c r="N110" s="39">
        <f>K110-(ROW(K110)-ROW(K$6))/10000</f>
        <v>297.9896</v>
      </c>
      <c r="O110" s="32">
        <f>COUNT(E110:J110)</f>
        <v>4</v>
      </c>
      <c r="P110" s="32">
        <f ca="1">IF(AND(O110=1,OFFSET(D110,0,P$3)&gt;0),"Y",0)</f>
        <v>0</v>
      </c>
      <c r="Q110" s="33" t="s">
        <v>167</v>
      </c>
      <c r="R110" s="34">
        <f>1-(Q110=Q109)</f>
        <v>0</v>
      </c>
      <c r="S110" s="34">
        <f>N110+T110/1000+U110/10000+V110/100000+W110/1000000+X110/10000000+Y110/100000000</f>
        <v>298.096158</v>
      </c>
      <c r="T110" s="29">
        <v>96</v>
      </c>
      <c r="U110" s="27">
        <v>94</v>
      </c>
      <c r="V110" s="27">
        <v>108</v>
      </c>
      <c r="W110" s="27">
        <v>78</v>
      </c>
      <c r="X110" s="27"/>
      <c r="Y110" s="27"/>
      <c r="AA110" s="35">
        <v>0</v>
      </c>
      <c r="AB110" s="35">
        <v>0</v>
      </c>
      <c r="AC110" s="35">
        <v>0</v>
      </c>
      <c r="AD110" s="35">
        <v>0</v>
      </c>
      <c r="AE110" s="36">
        <v>4</v>
      </c>
      <c r="AF110" s="63">
        <v>298.096158</v>
      </c>
      <c r="AG110" s="38">
        <v>108</v>
      </c>
      <c r="AH110" s="32">
        <v>312</v>
      </c>
      <c r="AI110" s="38"/>
      <c r="AJ110" s="38"/>
      <c r="AK110" s="38"/>
      <c r="AL110" s="30"/>
      <c r="AM110" s="26"/>
      <c r="AN110" s="1"/>
    </row>
    <row r="111" spans="1:40" x14ac:dyDescent="0.2">
      <c r="A111" s="1">
        <v>16</v>
      </c>
      <c r="B111" s="1">
        <v>15</v>
      </c>
      <c r="C111" s="1" t="s">
        <v>681</v>
      </c>
      <c r="D111" s="29" t="s">
        <v>81</v>
      </c>
      <c r="E111" s="29"/>
      <c r="F111" s="27">
        <v>149</v>
      </c>
      <c r="G111" s="27">
        <v>140</v>
      </c>
      <c r="H111" s="27"/>
      <c r="I111" s="27"/>
      <c r="J111" s="27"/>
      <c r="K111" s="32">
        <f>IFERROR(LARGE(E111:J111,1),0)+IF($D$5&gt;=2,IFERROR(LARGE(E111:J111,2),0),0)+IF($D$5&gt;=3,IFERROR(LARGE(E111:J111,3),0),0)+IF($D$5&gt;=4,IFERROR(LARGE(E111:J111,4),0),0)+IF($D$5&gt;=5,IFERROR(LARGE(E111:J111,5),0),0)+IF($D$5&gt;=6,IFERROR(LARGE(E111:J111,6),0),0)</f>
        <v>289</v>
      </c>
      <c r="L111" s="32" t="s">
        <v>928</v>
      </c>
      <c r="M111" s="32"/>
      <c r="N111" s="39">
        <f>K111-(ROW(K111)-ROW(K$6))/10000</f>
        <v>288.98950000000002</v>
      </c>
      <c r="O111" s="32">
        <f>COUNT(E111:J111)</f>
        <v>2</v>
      </c>
      <c r="P111" s="32">
        <f ca="1">IF(AND(O111=1,OFFSET(D111,0,P$3)&gt;0),"Y",0)</f>
        <v>0</v>
      </c>
      <c r="Q111" s="33" t="s">
        <v>167</v>
      </c>
      <c r="R111" s="34">
        <f>1-(Q111=Q110)</f>
        <v>0</v>
      </c>
      <c r="S111" s="34">
        <f>N111+T111/1000+U111/10000+V111/100000+W111/1000000+X111/10000000+Y111/100000000</f>
        <v>289.00580000000002</v>
      </c>
      <c r="T111" s="29"/>
      <c r="U111" s="27">
        <v>149</v>
      </c>
      <c r="V111" s="27">
        <v>140</v>
      </c>
      <c r="W111" s="27"/>
      <c r="X111" s="27"/>
      <c r="Y111" s="27"/>
      <c r="AA111" s="35">
        <v>0</v>
      </c>
      <c r="AB111" s="35">
        <v>0</v>
      </c>
      <c r="AC111" s="35">
        <v>0</v>
      </c>
      <c r="AD111" s="35">
        <v>0</v>
      </c>
      <c r="AE111" s="36">
        <v>2</v>
      </c>
      <c r="AF111" s="63">
        <v>289.00580000000002</v>
      </c>
      <c r="AG111" s="38">
        <v>149</v>
      </c>
      <c r="AH111" s="32">
        <v>438</v>
      </c>
      <c r="AI111" s="38"/>
      <c r="AJ111" s="38"/>
      <c r="AK111" s="38"/>
      <c r="AL111" s="30"/>
      <c r="AM111" s="26"/>
      <c r="AN111" s="1"/>
    </row>
    <row r="112" spans="1:40" x14ac:dyDescent="0.2">
      <c r="A112" s="1">
        <v>17</v>
      </c>
      <c r="B112" s="1">
        <v>16</v>
      </c>
      <c r="C112" s="1" t="s">
        <v>682</v>
      </c>
      <c r="D112" s="29" t="s">
        <v>40</v>
      </c>
      <c r="E112" s="29"/>
      <c r="F112" s="27">
        <v>143</v>
      </c>
      <c r="G112" s="27">
        <v>141</v>
      </c>
      <c r="H112" s="27"/>
      <c r="I112" s="27"/>
      <c r="J112" s="27"/>
      <c r="K112" s="32">
        <f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284</v>
      </c>
      <c r="L112" s="32" t="s">
        <v>928</v>
      </c>
      <c r="M112" s="32"/>
      <c r="N112" s="39">
        <f>K112-(ROW(K112)-ROW(K$6))/10000</f>
        <v>283.98939999999999</v>
      </c>
      <c r="O112" s="32">
        <f>COUNT(E112:J112)</f>
        <v>2</v>
      </c>
      <c r="P112" s="32">
        <f ca="1">IF(AND(O112=1,OFFSET(D112,0,P$3)&gt;0),"Y",0)</f>
        <v>0</v>
      </c>
      <c r="Q112" s="33" t="s">
        <v>167</v>
      </c>
      <c r="R112" s="34">
        <f>1-(Q112=Q111)</f>
        <v>0</v>
      </c>
      <c r="S112" s="34">
        <f>N112+T112/1000+U112/10000+V112/100000+W112/1000000+X112/10000000+Y112/100000000</f>
        <v>284.00511</v>
      </c>
      <c r="T112" s="29"/>
      <c r="U112" s="27">
        <v>143</v>
      </c>
      <c r="V112" s="27">
        <v>141</v>
      </c>
      <c r="W112" s="27"/>
      <c r="X112" s="27"/>
      <c r="Y112" s="27"/>
      <c r="AA112" s="35">
        <v>0</v>
      </c>
      <c r="AB112" s="35">
        <v>0</v>
      </c>
      <c r="AC112" s="35">
        <v>0</v>
      </c>
      <c r="AD112" s="35">
        <v>0</v>
      </c>
      <c r="AE112" s="36">
        <v>2</v>
      </c>
      <c r="AF112" s="63">
        <v>284.00511</v>
      </c>
      <c r="AG112" s="38">
        <v>143</v>
      </c>
      <c r="AH112" s="32">
        <v>427</v>
      </c>
      <c r="AI112" s="38"/>
      <c r="AJ112" s="38"/>
      <c r="AK112" s="38"/>
      <c r="AL112" s="30"/>
      <c r="AM112" s="26"/>
      <c r="AN112" s="1"/>
    </row>
    <row r="113" spans="1:40" x14ac:dyDescent="0.2">
      <c r="A113" s="1">
        <v>18</v>
      </c>
      <c r="B113" s="1">
        <v>17</v>
      </c>
      <c r="C113" s="1" t="s">
        <v>385</v>
      </c>
      <c r="D113" s="29" t="s">
        <v>150</v>
      </c>
      <c r="E113" s="29">
        <v>103</v>
      </c>
      <c r="F113" s="27"/>
      <c r="G113" s="27">
        <v>72</v>
      </c>
      <c r="H113" s="27">
        <v>96</v>
      </c>
      <c r="I113" s="27"/>
      <c r="J113" s="27"/>
      <c r="K113" s="32">
        <f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271</v>
      </c>
      <c r="L113" s="32" t="s">
        <v>928</v>
      </c>
      <c r="M113" s="32"/>
      <c r="N113" s="39">
        <f>K113-(ROW(K113)-ROW(K$6))/10000</f>
        <v>270.98930000000001</v>
      </c>
      <c r="O113" s="32">
        <f>COUNT(E113:J113)</f>
        <v>3</v>
      </c>
      <c r="P113" s="32">
        <f ca="1">IF(AND(O113=1,OFFSET(D113,0,P$3)&gt;0),"Y",0)</f>
        <v>0</v>
      </c>
      <c r="Q113" s="33" t="s">
        <v>167</v>
      </c>
      <c r="R113" s="34">
        <f>1-(Q113=Q112)</f>
        <v>0</v>
      </c>
      <c r="S113" s="34">
        <f>N113+T113/1000+U113/10000+V113/100000+W113/1000000+X113/10000000+Y113/100000000</f>
        <v>271.09333200000003</v>
      </c>
      <c r="T113" s="29">
        <v>103</v>
      </c>
      <c r="U113" s="27"/>
      <c r="V113" s="27">
        <v>96</v>
      </c>
      <c r="W113" s="27">
        <v>72</v>
      </c>
      <c r="X113" s="27"/>
      <c r="Y113" s="27"/>
      <c r="AA113" s="35">
        <v>0</v>
      </c>
      <c r="AB113" s="35">
        <v>0</v>
      </c>
      <c r="AC113" s="35">
        <v>0</v>
      </c>
      <c r="AD113" s="35">
        <v>0</v>
      </c>
      <c r="AE113" s="36">
        <v>3</v>
      </c>
      <c r="AF113" s="63">
        <v>271.09333200000003</v>
      </c>
      <c r="AG113" s="38">
        <v>103</v>
      </c>
      <c r="AH113" s="32">
        <v>302</v>
      </c>
      <c r="AI113" s="38"/>
      <c r="AJ113" s="38"/>
      <c r="AK113" s="38"/>
      <c r="AL113" s="30"/>
      <c r="AM113" s="26"/>
      <c r="AN113" s="1"/>
    </row>
    <row r="114" spans="1:40" x14ac:dyDescent="0.2">
      <c r="A114" s="1">
        <v>19</v>
      </c>
      <c r="B114" s="1">
        <v>18</v>
      </c>
      <c r="C114" s="1" t="s">
        <v>324</v>
      </c>
      <c r="D114" s="29" t="s">
        <v>96</v>
      </c>
      <c r="E114" s="29"/>
      <c r="F114" s="27"/>
      <c r="G114" s="27">
        <v>118</v>
      </c>
      <c r="H114" s="27">
        <v>134</v>
      </c>
      <c r="I114" s="27"/>
      <c r="J114" s="27"/>
      <c r="K114" s="32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252</v>
      </c>
      <c r="L114" s="32" t="s">
        <v>928</v>
      </c>
      <c r="M114" s="32"/>
      <c r="N114" s="39">
        <f>K114-(ROW(K114)-ROW(K$6))/10000</f>
        <v>251.98920000000001</v>
      </c>
      <c r="O114" s="32">
        <f>COUNT(E114:J114)</f>
        <v>2</v>
      </c>
      <c r="P114" s="32">
        <f ca="1">IF(AND(O114=1,OFFSET(D114,0,P$3)&gt;0),"Y",0)</f>
        <v>0</v>
      </c>
      <c r="Q114" s="33" t="s">
        <v>167</v>
      </c>
      <c r="R114" s="34">
        <f>1-(Q114=Q113)</f>
        <v>0</v>
      </c>
      <c r="S114" s="34">
        <f>N114+T114/1000+U114/10000+V114/100000+W114/1000000+X114/10000000+Y114/100000000</f>
        <v>251.990658</v>
      </c>
      <c r="T114" s="29"/>
      <c r="U114" s="27"/>
      <c r="V114" s="27">
        <v>134</v>
      </c>
      <c r="W114" s="27">
        <v>118</v>
      </c>
      <c r="X114" s="27"/>
      <c r="Y114" s="27"/>
      <c r="AA114" s="35">
        <v>0</v>
      </c>
      <c r="AB114" s="35">
        <v>0</v>
      </c>
      <c r="AC114" s="35">
        <v>0</v>
      </c>
      <c r="AD114" s="35">
        <v>0</v>
      </c>
      <c r="AE114" s="36">
        <v>2</v>
      </c>
      <c r="AF114" s="63">
        <v>251.990658</v>
      </c>
      <c r="AG114" s="38">
        <v>134</v>
      </c>
      <c r="AH114" s="32">
        <v>386</v>
      </c>
      <c r="AI114" s="38"/>
      <c r="AJ114" s="38"/>
      <c r="AK114" s="38"/>
      <c r="AL114" s="30"/>
      <c r="AM114" s="26"/>
      <c r="AN114" s="1"/>
    </row>
    <row r="115" spans="1:40" x14ac:dyDescent="0.2">
      <c r="A115" s="1">
        <v>20</v>
      </c>
      <c r="B115" s="1">
        <v>19</v>
      </c>
      <c r="C115" s="1" t="s">
        <v>373</v>
      </c>
      <c r="D115" s="29" t="s">
        <v>52</v>
      </c>
      <c r="E115" s="29"/>
      <c r="F115" s="27"/>
      <c r="G115" s="27">
        <v>147</v>
      </c>
      <c r="H115" s="27">
        <v>104</v>
      </c>
      <c r="I115" s="27"/>
      <c r="J115" s="27"/>
      <c r="K115" s="32">
        <f>IFERROR(LARGE(E115:J115,1),0)+IF($D$5&gt;=2,IFERROR(LARGE(E115:J115,2),0),0)+IF($D$5&gt;=3,IFERROR(LARGE(E115:J115,3),0),0)+IF($D$5&gt;=4,IFERROR(LARGE(E115:J115,4),0),0)+IF($D$5&gt;=5,IFERROR(LARGE(E115:J115,5),0),0)+IF($D$5&gt;=6,IFERROR(LARGE(E115:J115,6),0),0)</f>
        <v>251</v>
      </c>
      <c r="L115" s="32" t="s">
        <v>928</v>
      </c>
      <c r="M115" s="32"/>
      <c r="N115" s="39">
        <f>K115-(ROW(K115)-ROW(K$6))/10000</f>
        <v>250.98910000000001</v>
      </c>
      <c r="O115" s="32">
        <f>COUNT(E115:J115)</f>
        <v>2</v>
      </c>
      <c r="P115" s="32">
        <f ca="1">IF(AND(O115=1,OFFSET(D115,0,P$3)&gt;0),"Y",0)</f>
        <v>0</v>
      </c>
      <c r="Q115" s="33" t="s">
        <v>167</v>
      </c>
      <c r="R115" s="34">
        <f>1-(Q115=Q114)</f>
        <v>0</v>
      </c>
      <c r="S115" s="34">
        <f>N115+T115/1000+U115/10000+V115/100000+W115/1000000+X115/10000000+Y115/100000000</f>
        <v>250.99067400000001</v>
      </c>
      <c r="T115" s="29"/>
      <c r="U115" s="27"/>
      <c r="V115" s="27">
        <v>147</v>
      </c>
      <c r="W115" s="27">
        <v>104</v>
      </c>
      <c r="X115" s="27"/>
      <c r="Y115" s="27"/>
      <c r="AA115" s="35">
        <v>0</v>
      </c>
      <c r="AB115" s="35">
        <v>0</v>
      </c>
      <c r="AC115" s="35">
        <v>0</v>
      </c>
      <c r="AD115" s="35">
        <v>0</v>
      </c>
      <c r="AE115" s="36">
        <v>2</v>
      </c>
      <c r="AF115" s="63">
        <v>250.99067400000001</v>
      </c>
      <c r="AG115" s="38">
        <v>147</v>
      </c>
      <c r="AH115" s="32">
        <v>398</v>
      </c>
      <c r="AI115" s="38"/>
      <c r="AJ115" s="38"/>
      <c r="AK115" s="38"/>
      <c r="AL115" s="30"/>
      <c r="AM115" s="26"/>
      <c r="AN115" s="1"/>
    </row>
    <row r="116" spans="1:40" x14ac:dyDescent="0.2">
      <c r="A116" s="1">
        <v>21</v>
      </c>
      <c r="B116" s="1">
        <v>20</v>
      </c>
      <c r="C116" s="1" t="s">
        <v>353</v>
      </c>
      <c r="D116" s="29" t="s">
        <v>76</v>
      </c>
      <c r="E116" s="29"/>
      <c r="F116" s="27"/>
      <c r="G116" s="27">
        <v>101</v>
      </c>
      <c r="H116" s="27">
        <v>112</v>
      </c>
      <c r="I116" s="27"/>
      <c r="J116" s="27"/>
      <c r="K116" s="32">
        <f>IFERROR(LARGE(E116:J116,1),0)+IF($D$5&gt;=2,IFERROR(LARGE(E116:J116,2),0),0)+IF($D$5&gt;=3,IFERROR(LARGE(E116:J116,3),0),0)+IF($D$5&gt;=4,IFERROR(LARGE(E116:J116,4),0),0)+IF($D$5&gt;=5,IFERROR(LARGE(E116:J116,5),0),0)+IF($D$5&gt;=6,IFERROR(LARGE(E116:J116,6),0),0)</f>
        <v>213</v>
      </c>
      <c r="L116" s="32" t="s">
        <v>928</v>
      </c>
      <c r="M116" s="32"/>
      <c r="N116" s="39">
        <f>K116-(ROW(K116)-ROW(K$6))/10000</f>
        <v>212.989</v>
      </c>
      <c r="O116" s="32">
        <f>COUNT(E116:J116)</f>
        <v>2</v>
      </c>
      <c r="P116" s="32">
        <f ca="1">IF(AND(O116=1,OFFSET(D116,0,P$3)&gt;0),"Y",0)</f>
        <v>0</v>
      </c>
      <c r="Q116" s="33" t="s">
        <v>167</v>
      </c>
      <c r="R116" s="34">
        <f>1-(Q116=Q115)</f>
        <v>0</v>
      </c>
      <c r="S116" s="34">
        <f>N116+T116/1000+U116/10000+V116/100000+W116/1000000+X116/10000000+Y116/100000000</f>
        <v>212.99022099999999</v>
      </c>
      <c r="T116" s="29"/>
      <c r="U116" s="27"/>
      <c r="V116" s="27">
        <v>112</v>
      </c>
      <c r="W116" s="27">
        <v>101</v>
      </c>
      <c r="X116" s="27"/>
      <c r="Y116" s="27"/>
      <c r="AA116" s="35">
        <v>0</v>
      </c>
      <c r="AB116" s="35">
        <v>0</v>
      </c>
      <c r="AC116" s="35">
        <v>0</v>
      </c>
      <c r="AD116" s="35">
        <v>0</v>
      </c>
      <c r="AE116" s="36">
        <v>2</v>
      </c>
      <c r="AF116" s="63">
        <v>212.99022099999999</v>
      </c>
      <c r="AG116" s="38">
        <v>112</v>
      </c>
      <c r="AH116" s="32">
        <v>325</v>
      </c>
      <c r="AI116" s="38"/>
      <c r="AJ116" s="38"/>
      <c r="AK116" s="38"/>
      <c r="AL116" s="30"/>
      <c r="AM116" s="26"/>
      <c r="AN116" s="1"/>
    </row>
    <row r="117" spans="1:40" x14ac:dyDescent="0.2">
      <c r="A117" s="1">
        <v>22</v>
      </c>
      <c r="B117" s="1">
        <v>21</v>
      </c>
      <c r="C117" s="1" t="s">
        <v>683</v>
      </c>
      <c r="D117" s="29" t="s">
        <v>40</v>
      </c>
      <c r="E117" s="29"/>
      <c r="F117" s="27"/>
      <c r="G117" s="27">
        <v>183</v>
      </c>
      <c r="H117" s="27"/>
      <c r="I117" s="27"/>
      <c r="J117" s="27"/>
      <c r="K117" s="32">
        <f>IFERROR(LARGE(E117:J117,1),0)+IF($D$5&gt;=2,IFERROR(LARGE(E117:J117,2),0),0)+IF($D$5&gt;=3,IFERROR(LARGE(E117:J117,3),0),0)+IF($D$5&gt;=4,IFERROR(LARGE(E117:J117,4),0),0)+IF($D$5&gt;=5,IFERROR(LARGE(E117:J117,5),0),0)+IF($D$5&gt;=6,IFERROR(LARGE(E117:J117,6),0),0)</f>
        <v>183</v>
      </c>
      <c r="L117" s="32" t="s">
        <v>928</v>
      </c>
      <c r="M117" s="32"/>
      <c r="N117" s="39">
        <f>K117-(ROW(K117)-ROW(K$6))/10000</f>
        <v>182.9889</v>
      </c>
      <c r="O117" s="32">
        <f>COUNT(E117:J117)</f>
        <v>1</v>
      </c>
      <c r="P117" s="32">
        <f ca="1">IF(AND(O117=1,OFFSET(D117,0,P$3)&gt;0),"Y",0)</f>
        <v>0</v>
      </c>
      <c r="Q117" s="33" t="s">
        <v>167</v>
      </c>
      <c r="R117" s="34">
        <f>1-(Q117=Q116)</f>
        <v>0</v>
      </c>
      <c r="S117" s="34">
        <f>N117+T117/1000+U117/10000+V117/100000+W117/1000000+X117/10000000+Y117/100000000</f>
        <v>182.99073000000001</v>
      </c>
      <c r="T117" s="29"/>
      <c r="U117" s="27"/>
      <c r="V117" s="27">
        <v>183</v>
      </c>
      <c r="W117" s="27"/>
      <c r="X117" s="27"/>
      <c r="Y117" s="27"/>
      <c r="AA117" s="35">
        <v>0</v>
      </c>
      <c r="AB117" s="35">
        <v>0</v>
      </c>
      <c r="AC117" s="35">
        <v>0</v>
      </c>
      <c r="AD117" s="35">
        <v>0</v>
      </c>
      <c r="AE117" s="36">
        <v>1</v>
      </c>
      <c r="AF117" s="63">
        <v>182.99073000000001</v>
      </c>
      <c r="AG117" s="38">
        <v>183</v>
      </c>
      <c r="AH117" s="32">
        <v>366</v>
      </c>
      <c r="AI117" s="38"/>
      <c r="AJ117" s="38"/>
      <c r="AK117" s="38"/>
      <c r="AL117" s="30"/>
      <c r="AM117" s="26"/>
      <c r="AN117" s="1"/>
    </row>
    <row r="118" spans="1:40" x14ac:dyDescent="0.2">
      <c r="A118" s="1">
        <v>23</v>
      </c>
      <c r="B118" s="1">
        <v>22</v>
      </c>
      <c r="C118" s="1" t="s">
        <v>212</v>
      </c>
      <c r="D118" s="29" t="s">
        <v>59</v>
      </c>
      <c r="E118" s="29"/>
      <c r="F118" s="27"/>
      <c r="G118" s="27"/>
      <c r="H118" s="27">
        <v>176</v>
      </c>
      <c r="I118" s="27"/>
      <c r="J118" s="27"/>
      <c r="K118" s="32">
        <f>IFERROR(LARGE(E118:J118,1),0)+IF($D$5&gt;=2,IFERROR(LARGE(E118:J118,2),0),0)+IF($D$5&gt;=3,IFERROR(LARGE(E118:J118,3),0),0)+IF($D$5&gt;=4,IFERROR(LARGE(E118:J118,4),0),0)+IF($D$5&gt;=5,IFERROR(LARGE(E118:J118,5),0),0)+IF($D$5&gt;=6,IFERROR(LARGE(E118:J118,6),0),0)</f>
        <v>176</v>
      </c>
      <c r="L118" s="32" t="s">
        <v>928</v>
      </c>
      <c r="M118" s="32"/>
      <c r="N118" s="39">
        <f>K118-(ROW(K118)-ROW(K$6))/10000</f>
        <v>175.9888</v>
      </c>
      <c r="O118" s="32">
        <f>COUNT(E118:J118)</f>
        <v>1</v>
      </c>
      <c r="P118" s="32" t="str">
        <f ca="1">IF(AND(O118=1,OFFSET(D118,0,P$3)&gt;0),"Y",0)</f>
        <v>Y</v>
      </c>
      <c r="Q118" s="33" t="s">
        <v>167</v>
      </c>
      <c r="R118" s="34">
        <f>1-(Q118=Q117)</f>
        <v>0</v>
      </c>
      <c r="S118" s="34">
        <f>N118+T118/1000+U118/10000+V118/100000+W118/1000000+X118/10000000+Y118/100000000</f>
        <v>175.99055999999999</v>
      </c>
      <c r="T118" s="29"/>
      <c r="U118" s="27"/>
      <c r="V118" s="27">
        <v>176</v>
      </c>
      <c r="W118" s="27"/>
      <c r="X118" s="27"/>
      <c r="Y118" s="27"/>
      <c r="AA118" s="35">
        <v>0</v>
      </c>
      <c r="AB118" s="35">
        <v>0</v>
      </c>
      <c r="AC118" s="35">
        <v>0</v>
      </c>
      <c r="AD118" s="35">
        <v>0</v>
      </c>
      <c r="AE118" s="36">
        <v>1</v>
      </c>
      <c r="AF118" s="63">
        <v>175.99055999999999</v>
      </c>
      <c r="AG118" s="38">
        <v>176</v>
      </c>
      <c r="AH118" s="32">
        <v>352</v>
      </c>
      <c r="AI118" s="38"/>
      <c r="AJ118" s="38"/>
      <c r="AK118" s="38"/>
      <c r="AL118" s="30"/>
      <c r="AM118" s="26"/>
      <c r="AN118" s="1"/>
    </row>
    <row r="119" spans="1:40" x14ac:dyDescent="0.2">
      <c r="A119" s="1">
        <v>24</v>
      </c>
      <c r="B119" s="1">
        <v>23</v>
      </c>
      <c r="C119" s="1" t="s">
        <v>245</v>
      </c>
      <c r="D119" s="29" t="s">
        <v>124</v>
      </c>
      <c r="E119" s="29"/>
      <c r="F119" s="27"/>
      <c r="G119" s="27"/>
      <c r="H119" s="27">
        <v>170</v>
      </c>
      <c r="I119" s="27"/>
      <c r="J119" s="27"/>
      <c r="K119" s="32">
        <f>IFERROR(LARGE(E119:J119,1),0)+IF($D$5&gt;=2,IFERROR(LARGE(E119:J119,2),0),0)+IF($D$5&gt;=3,IFERROR(LARGE(E119:J119,3),0),0)+IF($D$5&gt;=4,IFERROR(LARGE(E119:J119,4),0),0)+IF($D$5&gt;=5,IFERROR(LARGE(E119:J119,5),0),0)+IF($D$5&gt;=6,IFERROR(LARGE(E119:J119,6),0),0)</f>
        <v>170</v>
      </c>
      <c r="L119" s="32" t="s">
        <v>928</v>
      </c>
      <c r="M119" s="32"/>
      <c r="N119" s="39">
        <f>K119-(ROW(K119)-ROW(K$6))/10000</f>
        <v>169.98869999999999</v>
      </c>
      <c r="O119" s="32">
        <f>COUNT(E119:J119)</f>
        <v>1</v>
      </c>
      <c r="P119" s="32" t="str">
        <f ca="1">IF(AND(O119=1,OFFSET(D119,0,P$3)&gt;0),"Y",0)</f>
        <v>Y</v>
      </c>
      <c r="Q119" s="33" t="s">
        <v>167</v>
      </c>
      <c r="R119" s="34">
        <f>1-(Q119=Q118)</f>
        <v>0</v>
      </c>
      <c r="S119" s="34">
        <f>N119+T119/1000+U119/10000+V119/100000+W119/1000000+X119/10000000+Y119/100000000</f>
        <v>169.99039999999999</v>
      </c>
      <c r="T119" s="29"/>
      <c r="U119" s="27"/>
      <c r="V119" s="27">
        <v>170</v>
      </c>
      <c r="W119" s="27"/>
      <c r="X119" s="27"/>
      <c r="Y119" s="27"/>
      <c r="AA119" s="35">
        <v>0</v>
      </c>
      <c r="AB119" s="35">
        <v>0</v>
      </c>
      <c r="AC119" s="35">
        <v>0</v>
      </c>
      <c r="AD119" s="35">
        <v>0</v>
      </c>
      <c r="AE119" s="36">
        <v>1</v>
      </c>
      <c r="AF119" s="63">
        <v>169.99039999999999</v>
      </c>
      <c r="AG119" s="38">
        <v>170</v>
      </c>
      <c r="AH119" s="32">
        <v>340</v>
      </c>
      <c r="AI119" s="38"/>
      <c r="AJ119" s="38"/>
      <c r="AK119" s="38"/>
      <c r="AL119" s="30"/>
      <c r="AM119" s="26"/>
      <c r="AN119" s="1"/>
    </row>
    <row r="120" spans="1:40" x14ac:dyDescent="0.2">
      <c r="A120" s="1">
        <v>25</v>
      </c>
      <c r="B120" s="1">
        <v>24</v>
      </c>
      <c r="C120" s="1" t="s">
        <v>684</v>
      </c>
      <c r="D120" s="29" t="s">
        <v>24</v>
      </c>
      <c r="E120" s="29">
        <v>163</v>
      </c>
      <c r="F120" s="27"/>
      <c r="G120" s="27"/>
      <c r="H120" s="27"/>
      <c r="I120" s="27"/>
      <c r="J120" s="27"/>
      <c r="K120" s="32">
        <f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163</v>
      </c>
      <c r="L120" s="32" t="s">
        <v>928</v>
      </c>
      <c r="M120" s="32"/>
      <c r="N120" s="39">
        <f>K120-(ROW(K120)-ROW(K$6))/10000</f>
        <v>162.98859999999999</v>
      </c>
      <c r="O120" s="32">
        <f>COUNT(E120:J120)</f>
        <v>1</v>
      </c>
      <c r="P120" s="32">
        <f ca="1">IF(AND(O120=1,OFFSET(D120,0,P$3)&gt;0),"Y",0)</f>
        <v>0</v>
      </c>
      <c r="Q120" s="33" t="s">
        <v>167</v>
      </c>
      <c r="R120" s="34">
        <f>1-(Q120=Q119)</f>
        <v>0</v>
      </c>
      <c r="S120" s="34">
        <f>N120+T120/1000+U120/10000+V120/100000+W120/1000000+X120/10000000+Y120/100000000</f>
        <v>163.1516</v>
      </c>
      <c r="T120" s="29">
        <v>163</v>
      </c>
      <c r="U120" s="27"/>
      <c r="V120" s="27"/>
      <c r="W120" s="27"/>
      <c r="X120" s="27"/>
      <c r="Y120" s="27"/>
      <c r="AA120" s="35">
        <v>0</v>
      </c>
      <c r="AB120" s="35">
        <v>0</v>
      </c>
      <c r="AC120" s="35">
        <v>0</v>
      </c>
      <c r="AD120" s="35">
        <v>0</v>
      </c>
      <c r="AE120" s="36">
        <v>1</v>
      </c>
      <c r="AF120" s="63">
        <v>163.1516</v>
      </c>
      <c r="AG120" s="38">
        <v>163</v>
      </c>
      <c r="AH120" s="32">
        <v>326</v>
      </c>
      <c r="AI120" s="38"/>
      <c r="AJ120" s="38"/>
      <c r="AK120" s="38"/>
      <c r="AL120" s="30"/>
      <c r="AM120" s="26"/>
      <c r="AN120" s="1"/>
    </row>
    <row r="121" spans="1:40" x14ac:dyDescent="0.2">
      <c r="A121" s="1">
        <v>26</v>
      </c>
      <c r="B121" s="1">
        <v>25</v>
      </c>
      <c r="C121" s="1" t="s">
        <v>283</v>
      </c>
      <c r="D121" s="29" t="s">
        <v>109</v>
      </c>
      <c r="E121" s="29"/>
      <c r="F121" s="27"/>
      <c r="G121" s="27"/>
      <c r="H121" s="27">
        <v>155</v>
      </c>
      <c r="I121" s="27"/>
      <c r="J121" s="27"/>
      <c r="K121" s="32">
        <f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155</v>
      </c>
      <c r="L121" s="32" t="s">
        <v>928</v>
      </c>
      <c r="M121" s="32"/>
      <c r="N121" s="39">
        <f>K121-(ROW(K121)-ROW(K$6))/10000</f>
        <v>154.98849999999999</v>
      </c>
      <c r="O121" s="32">
        <f>COUNT(E121:J121)</f>
        <v>1</v>
      </c>
      <c r="P121" s="32" t="str">
        <f ca="1">IF(AND(O121=1,OFFSET(D121,0,P$3)&gt;0),"Y",0)</f>
        <v>Y</v>
      </c>
      <c r="Q121" s="33" t="s">
        <v>167</v>
      </c>
      <c r="R121" s="34">
        <f>1-(Q121=Q120)</f>
        <v>0</v>
      </c>
      <c r="S121" s="34">
        <f>N121+T121/1000+U121/10000+V121/100000+W121/1000000+X121/10000000+Y121/100000000</f>
        <v>154.99005</v>
      </c>
      <c r="T121" s="29"/>
      <c r="U121" s="27"/>
      <c r="V121" s="27">
        <v>155</v>
      </c>
      <c r="W121" s="27"/>
      <c r="X121" s="27"/>
      <c r="Y121" s="27"/>
      <c r="AA121" s="35">
        <v>0</v>
      </c>
      <c r="AB121" s="35">
        <v>0</v>
      </c>
      <c r="AC121" s="35">
        <v>0</v>
      </c>
      <c r="AD121" s="35">
        <v>0</v>
      </c>
      <c r="AE121" s="36">
        <v>1</v>
      </c>
      <c r="AF121" s="63">
        <v>154.99005</v>
      </c>
      <c r="AG121" s="38">
        <v>155</v>
      </c>
      <c r="AH121" s="32">
        <v>310</v>
      </c>
      <c r="AI121" s="38"/>
      <c r="AJ121" s="38"/>
      <c r="AK121" s="38"/>
      <c r="AL121" s="30"/>
      <c r="AM121" s="26"/>
      <c r="AN121" s="1"/>
    </row>
    <row r="122" spans="1:40" x14ac:dyDescent="0.2">
      <c r="A122" s="1">
        <v>27</v>
      </c>
      <c r="B122" s="1">
        <v>26</v>
      </c>
      <c r="C122" s="1" t="s">
        <v>685</v>
      </c>
      <c r="D122" s="29" t="s">
        <v>40</v>
      </c>
      <c r="E122" s="29">
        <v>154</v>
      </c>
      <c r="F122" s="27"/>
      <c r="G122" s="27"/>
      <c r="H122" s="27"/>
      <c r="I122" s="27"/>
      <c r="J122" s="27"/>
      <c r="K122" s="32">
        <f>IFERROR(LARGE(E122:J122,1),0)+IF($D$5&gt;=2,IFERROR(LARGE(E122:J122,2),0),0)+IF($D$5&gt;=3,IFERROR(LARGE(E122:J122,3),0),0)+IF($D$5&gt;=4,IFERROR(LARGE(E122:J122,4),0),0)+IF($D$5&gt;=5,IFERROR(LARGE(E122:J122,5),0),0)+IF($D$5&gt;=6,IFERROR(LARGE(E122:J122,6),0),0)</f>
        <v>154</v>
      </c>
      <c r="L122" s="32" t="s">
        <v>928</v>
      </c>
      <c r="M122" s="32"/>
      <c r="N122" s="39">
        <f>K122-(ROW(K122)-ROW(K$6))/10000</f>
        <v>153.98840000000001</v>
      </c>
      <c r="O122" s="32">
        <f>COUNT(E122:J122)</f>
        <v>1</v>
      </c>
      <c r="P122" s="32">
        <f ca="1">IF(AND(O122=1,OFFSET(D122,0,P$3)&gt;0),"Y",0)</f>
        <v>0</v>
      </c>
      <c r="Q122" s="33" t="s">
        <v>167</v>
      </c>
      <c r="R122" s="34">
        <f>1-(Q122=Q121)</f>
        <v>0</v>
      </c>
      <c r="S122" s="34">
        <f>N122+T122/1000+U122/10000+V122/100000+W122/1000000+X122/10000000+Y122/100000000</f>
        <v>154.14240000000001</v>
      </c>
      <c r="T122" s="29">
        <v>154</v>
      </c>
      <c r="U122" s="27"/>
      <c r="V122" s="27"/>
      <c r="W122" s="27"/>
      <c r="X122" s="27"/>
      <c r="Y122" s="27"/>
      <c r="AA122" s="35">
        <v>0</v>
      </c>
      <c r="AB122" s="35">
        <v>0</v>
      </c>
      <c r="AC122" s="35">
        <v>0</v>
      </c>
      <c r="AD122" s="35">
        <v>0</v>
      </c>
      <c r="AE122" s="36">
        <v>1</v>
      </c>
      <c r="AF122" s="63">
        <v>154.14240000000001</v>
      </c>
      <c r="AG122" s="38">
        <v>154</v>
      </c>
      <c r="AH122" s="32">
        <v>308</v>
      </c>
      <c r="AI122" s="38"/>
      <c r="AJ122" s="38"/>
      <c r="AK122" s="38"/>
      <c r="AL122" s="30"/>
      <c r="AM122" s="26"/>
      <c r="AN122" s="1"/>
    </row>
    <row r="123" spans="1:40" x14ac:dyDescent="0.2">
      <c r="A123" s="1">
        <v>28</v>
      </c>
      <c r="B123" s="1">
        <v>27</v>
      </c>
      <c r="C123" s="1" t="s">
        <v>686</v>
      </c>
      <c r="D123" s="29" t="s">
        <v>174</v>
      </c>
      <c r="E123" s="29">
        <v>138</v>
      </c>
      <c r="F123" s="27"/>
      <c r="G123" s="27"/>
      <c r="H123" s="27"/>
      <c r="I123" s="27"/>
      <c r="J123" s="27"/>
      <c r="K123" s="32">
        <f>IFERROR(LARGE(E123:J123,1),0)+IF($D$5&gt;=2,IFERROR(LARGE(E123:J123,2),0),0)+IF($D$5&gt;=3,IFERROR(LARGE(E123:J123,3),0),0)+IF($D$5&gt;=4,IFERROR(LARGE(E123:J123,4),0),0)+IF($D$5&gt;=5,IFERROR(LARGE(E123:J123,5),0),0)+IF($D$5&gt;=6,IFERROR(LARGE(E123:J123,6),0),0)</f>
        <v>138</v>
      </c>
      <c r="L123" s="32" t="s">
        <v>928</v>
      </c>
      <c r="M123" s="32"/>
      <c r="N123" s="39">
        <f>K123-(ROW(K123)-ROW(K$6))/10000</f>
        <v>137.98830000000001</v>
      </c>
      <c r="O123" s="32">
        <f>COUNT(E123:J123)</f>
        <v>1</v>
      </c>
      <c r="P123" s="32">
        <f ca="1">IF(AND(O123=1,OFFSET(D123,0,P$3)&gt;0),"Y",0)</f>
        <v>0</v>
      </c>
      <c r="Q123" s="33" t="s">
        <v>167</v>
      </c>
      <c r="R123" s="34">
        <f>1-(Q123=Q122)</f>
        <v>0</v>
      </c>
      <c r="S123" s="34">
        <f>N123+T123/1000+U123/10000+V123/100000+W123/1000000+X123/10000000+Y123/100000000</f>
        <v>138.12630000000001</v>
      </c>
      <c r="T123" s="29">
        <v>138</v>
      </c>
      <c r="U123" s="27"/>
      <c r="V123" s="27"/>
      <c r="W123" s="27"/>
      <c r="X123" s="27"/>
      <c r="Y123" s="27"/>
      <c r="AA123" s="35">
        <v>0</v>
      </c>
      <c r="AB123" s="35">
        <v>0</v>
      </c>
      <c r="AC123" s="35">
        <v>0</v>
      </c>
      <c r="AD123" s="35">
        <v>0</v>
      </c>
      <c r="AE123" s="36">
        <v>1</v>
      </c>
      <c r="AF123" s="63">
        <v>138.12630000000001</v>
      </c>
      <c r="AG123" s="38">
        <v>138</v>
      </c>
      <c r="AH123" s="32">
        <v>276</v>
      </c>
      <c r="AI123" s="38"/>
      <c r="AJ123" s="38"/>
      <c r="AK123" s="38"/>
      <c r="AL123" s="30"/>
      <c r="AM123" s="26"/>
      <c r="AN123" s="1"/>
    </row>
    <row r="124" spans="1:40" x14ac:dyDescent="0.2">
      <c r="A124" s="1">
        <v>29</v>
      </c>
      <c r="B124" s="1">
        <v>28</v>
      </c>
      <c r="C124" s="1" t="s">
        <v>687</v>
      </c>
      <c r="D124" s="29" t="s">
        <v>174</v>
      </c>
      <c r="E124" s="29"/>
      <c r="F124" s="27"/>
      <c r="G124" s="27">
        <v>132</v>
      </c>
      <c r="H124" s="27"/>
      <c r="I124" s="27"/>
      <c r="J124" s="27"/>
      <c r="K124" s="32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132</v>
      </c>
      <c r="L124" s="32" t="s">
        <v>928</v>
      </c>
      <c r="M124" s="32"/>
      <c r="N124" s="39">
        <f>K124-(ROW(K124)-ROW(K$6))/10000</f>
        <v>131.98820000000001</v>
      </c>
      <c r="O124" s="32">
        <f>COUNT(E124:J124)</f>
        <v>1</v>
      </c>
      <c r="P124" s="32">
        <f ca="1">IF(AND(O124=1,OFFSET(D124,0,P$3)&gt;0),"Y",0)</f>
        <v>0</v>
      </c>
      <c r="Q124" s="33" t="s">
        <v>167</v>
      </c>
      <c r="R124" s="34">
        <f>1-(Q124=Q123)</f>
        <v>0</v>
      </c>
      <c r="S124" s="34">
        <f>N124+T124/1000+U124/10000+V124/100000+W124/1000000+X124/10000000+Y124/100000000</f>
        <v>131.98952</v>
      </c>
      <c r="T124" s="29"/>
      <c r="U124" s="27"/>
      <c r="V124" s="27">
        <v>132</v>
      </c>
      <c r="W124" s="27"/>
      <c r="X124" s="27"/>
      <c r="Y124" s="27"/>
      <c r="AA124" s="35">
        <v>0</v>
      </c>
      <c r="AB124" s="35">
        <v>0</v>
      </c>
      <c r="AC124" s="35">
        <v>0</v>
      </c>
      <c r="AD124" s="35">
        <v>0</v>
      </c>
      <c r="AE124" s="36">
        <v>1</v>
      </c>
      <c r="AF124" s="63">
        <v>131.98952</v>
      </c>
      <c r="AG124" s="38">
        <v>132</v>
      </c>
      <c r="AH124" s="32">
        <v>264</v>
      </c>
      <c r="AI124" s="38"/>
      <c r="AJ124" s="38"/>
      <c r="AK124" s="38"/>
      <c r="AL124" s="30"/>
      <c r="AM124" s="26"/>
      <c r="AN124" s="1"/>
    </row>
    <row r="125" spans="1:40" x14ac:dyDescent="0.2">
      <c r="A125" s="1">
        <v>30</v>
      </c>
      <c r="B125" s="1">
        <v>29</v>
      </c>
      <c r="C125" s="1" t="s">
        <v>328</v>
      </c>
      <c r="D125" s="29" t="s">
        <v>52</v>
      </c>
      <c r="E125" s="29"/>
      <c r="F125" s="27"/>
      <c r="G125" s="27"/>
      <c r="H125" s="27">
        <v>130</v>
      </c>
      <c r="I125" s="27"/>
      <c r="J125" s="27"/>
      <c r="K125" s="32">
        <f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130</v>
      </c>
      <c r="L125" s="32" t="s">
        <v>928</v>
      </c>
      <c r="M125" s="32"/>
      <c r="N125" s="39">
        <f>K125-(ROW(K125)-ROW(K$6))/10000</f>
        <v>129.9881</v>
      </c>
      <c r="O125" s="32">
        <f>COUNT(E125:J125)</f>
        <v>1</v>
      </c>
      <c r="P125" s="32" t="str">
        <f ca="1">IF(AND(O125=1,OFFSET(D125,0,P$3)&gt;0),"Y",0)</f>
        <v>Y</v>
      </c>
      <c r="Q125" s="33" t="s">
        <v>25</v>
      </c>
      <c r="R125" s="34">
        <f>1-(Q125=Q124)</f>
        <v>1</v>
      </c>
      <c r="S125" s="34">
        <f>N125+T125/1000+U125/10000+V125/100000+W125/1000000+X125/10000000+Y125/100000000</f>
        <v>129.98939999999999</v>
      </c>
      <c r="T125" s="29"/>
      <c r="U125" s="27"/>
      <c r="V125" s="27">
        <v>130</v>
      </c>
      <c r="W125" s="27"/>
      <c r="X125" s="27"/>
      <c r="Y125" s="27"/>
      <c r="AA125" s="35">
        <v>0</v>
      </c>
      <c r="AB125" s="35">
        <v>0</v>
      </c>
      <c r="AC125" s="35">
        <v>0</v>
      </c>
      <c r="AD125" s="35">
        <v>0</v>
      </c>
      <c r="AE125" s="36">
        <v>1</v>
      </c>
      <c r="AF125" s="63">
        <v>129.98939999999999</v>
      </c>
      <c r="AG125" s="38">
        <v>130</v>
      </c>
      <c r="AH125" s="32">
        <v>260</v>
      </c>
      <c r="AI125" s="38"/>
      <c r="AJ125" s="38"/>
      <c r="AK125" s="38"/>
      <c r="AL125" s="30"/>
      <c r="AM125" s="26"/>
      <c r="AN125" s="1"/>
    </row>
    <row r="126" spans="1:40" x14ac:dyDescent="0.2">
      <c r="A126" s="1">
        <v>31</v>
      </c>
      <c r="B126" s="1">
        <v>30</v>
      </c>
      <c r="C126" s="1" t="s">
        <v>688</v>
      </c>
      <c r="D126" s="29" t="s">
        <v>52</v>
      </c>
      <c r="E126" s="29"/>
      <c r="F126" s="27">
        <v>127</v>
      </c>
      <c r="G126" s="27"/>
      <c r="H126" s="27"/>
      <c r="I126" s="27"/>
      <c r="J126" s="27"/>
      <c r="K126" s="32">
        <f>IFERROR(LARGE(E126:J126,1),0)+IF($D$5&gt;=2,IFERROR(LARGE(E126:J126,2),0),0)+IF($D$5&gt;=3,IFERROR(LARGE(E126:J126,3),0),0)+IF($D$5&gt;=4,IFERROR(LARGE(E126:J126,4),0),0)+IF($D$5&gt;=5,IFERROR(LARGE(E126:J126,5),0),0)+IF($D$5&gt;=6,IFERROR(LARGE(E126:J126,6),0),0)</f>
        <v>127</v>
      </c>
      <c r="L126" s="32" t="s">
        <v>928</v>
      </c>
      <c r="M126" s="32"/>
      <c r="N126" s="39">
        <f>K126-(ROW(K126)-ROW(K$6))/10000</f>
        <v>126.988</v>
      </c>
      <c r="O126" s="32">
        <f>COUNT(E126:J126)</f>
        <v>1</v>
      </c>
      <c r="P126" s="32">
        <f ca="1">IF(AND(O126=1,OFFSET(D126,0,P$3)&gt;0),"Y",0)</f>
        <v>0</v>
      </c>
      <c r="Q126" s="33" t="s">
        <v>167</v>
      </c>
      <c r="R126" s="34">
        <f>1-(Q126=Q125)</f>
        <v>1</v>
      </c>
      <c r="S126" s="34">
        <f>N126+T126/1000+U126/10000+V126/100000+W126/1000000+X126/10000000+Y126/100000000</f>
        <v>127.00069999999999</v>
      </c>
      <c r="T126" s="29"/>
      <c r="U126" s="27">
        <v>127</v>
      </c>
      <c r="V126" s="27"/>
      <c r="W126" s="27"/>
      <c r="X126" s="27"/>
      <c r="Y126" s="27"/>
      <c r="AA126" s="35">
        <v>0</v>
      </c>
      <c r="AB126" s="35">
        <v>0</v>
      </c>
      <c r="AC126" s="35">
        <v>0</v>
      </c>
      <c r="AD126" s="35">
        <v>0</v>
      </c>
      <c r="AE126" s="36">
        <v>1</v>
      </c>
      <c r="AF126" s="63">
        <v>127.00069999999999</v>
      </c>
      <c r="AG126" s="38">
        <v>127</v>
      </c>
      <c r="AH126" s="32">
        <v>254</v>
      </c>
      <c r="AI126" s="38"/>
      <c r="AJ126" s="38"/>
      <c r="AK126" s="38"/>
      <c r="AL126" s="30"/>
      <c r="AM126" s="26"/>
      <c r="AN126" s="1"/>
    </row>
    <row r="127" spans="1:40" x14ac:dyDescent="0.2">
      <c r="A127" s="1">
        <v>32</v>
      </c>
      <c r="B127" s="1">
        <v>31</v>
      </c>
      <c r="C127" s="1" t="s">
        <v>343</v>
      </c>
      <c r="D127" s="29" t="s">
        <v>34</v>
      </c>
      <c r="E127" s="29"/>
      <c r="F127" s="27"/>
      <c r="G127" s="27"/>
      <c r="H127" s="27">
        <v>120</v>
      </c>
      <c r="I127" s="27"/>
      <c r="J127" s="27"/>
      <c r="K127" s="32">
        <f>IFERROR(LARGE(E127:J127,1),0)+IF($D$5&gt;=2,IFERROR(LARGE(E127:J127,2),0),0)+IF($D$5&gt;=3,IFERROR(LARGE(E127:J127,3),0),0)+IF($D$5&gt;=4,IFERROR(LARGE(E127:J127,4),0),0)+IF($D$5&gt;=5,IFERROR(LARGE(E127:J127,5),0),0)+IF($D$5&gt;=6,IFERROR(LARGE(E127:J127,6),0),0)</f>
        <v>120</v>
      </c>
      <c r="L127" s="32" t="s">
        <v>928</v>
      </c>
      <c r="M127" s="32"/>
      <c r="N127" s="39">
        <f>K127-(ROW(K127)-ROW(K$6))/10000</f>
        <v>119.9879</v>
      </c>
      <c r="O127" s="32">
        <f>COUNT(E127:J127)</f>
        <v>1</v>
      </c>
      <c r="P127" s="32" t="str">
        <f ca="1">IF(AND(O127=1,OFFSET(D127,0,P$3)&gt;0),"Y",0)</f>
        <v>Y</v>
      </c>
      <c r="Q127" s="33" t="s">
        <v>167</v>
      </c>
      <c r="R127" s="34">
        <f>1-(Q127=Q126)</f>
        <v>0</v>
      </c>
      <c r="S127" s="34">
        <f>N127+T127/1000+U127/10000+V127/100000+W127/1000000+X127/10000000+Y127/100000000</f>
        <v>119.98909999999999</v>
      </c>
      <c r="T127" s="29"/>
      <c r="U127" s="27"/>
      <c r="V127" s="27">
        <v>120</v>
      </c>
      <c r="W127" s="27"/>
      <c r="X127" s="27"/>
      <c r="Y127" s="27"/>
      <c r="AA127" s="35">
        <v>0</v>
      </c>
      <c r="AB127" s="35">
        <v>0</v>
      </c>
      <c r="AC127" s="35">
        <v>0</v>
      </c>
      <c r="AD127" s="35">
        <v>0</v>
      </c>
      <c r="AE127" s="36">
        <v>1</v>
      </c>
      <c r="AF127" s="63">
        <v>119.98909999999999</v>
      </c>
      <c r="AG127" s="38">
        <v>120</v>
      </c>
      <c r="AH127" s="32">
        <v>240</v>
      </c>
      <c r="AI127" s="38"/>
      <c r="AJ127" s="38"/>
      <c r="AK127" s="38"/>
      <c r="AL127" s="30"/>
      <c r="AM127" s="26"/>
      <c r="AN127" s="1"/>
    </row>
    <row r="128" spans="1:40" x14ac:dyDescent="0.2">
      <c r="A128" s="1">
        <v>33</v>
      </c>
      <c r="B128" s="1">
        <v>32</v>
      </c>
      <c r="C128" s="1" t="s">
        <v>689</v>
      </c>
      <c r="D128" s="29" t="s">
        <v>76</v>
      </c>
      <c r="E128" s="29">
        <v>90</v>
      </c>
      <c r="F128" s="27"/>
      <c r="G128" s="27"/>
      <c r="H128" s="27"/>
      <c r="I128" s="27"/>
      <c r="J128" s="27"/>
      <c r="K128" s="32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90</v>
      </c>
      <c r="L128" s="32" t="s">
        <v>928</v>
      </c>
      <c r="M128" s="32"/>
      <c r="N128" s="39">
        <f>K128-(ROW(K128)-ROW(K$6))/10000</f>
        <v>89.987799999999993</v>
      </c>
      <c r="O128" s="32">
        <f>COUNT(E128:J128)</f>
        <v>1</v>
      </c>
      <c r="P128" s="32">
        <f ca="1">IF(AND(O128=1,OFFSET(D128,0,P$3)&gt;0),"Y",0)</f>
        <v>0</v>
      </c>
      <c r="Q128" s="33" t="s">
        <v>167</v>
      </c>
      <c r="R128" s="34">
        <f>1-(Q128=Q127)</f>
        <v>0</v>
      </c>
      <c r="S128" s="34">
        <f>N128+T128/1000+U128/10000+V128/100000+W128/1000000+X128/10000000+Y128/100000000</f>
        <v>90.077799999999996</v>
      </c>
      <c r="T128" s="29">
        <v>90</v>
      </c>
      <c r="U128" s="27"/>
      <c r="V128" s="27"/>
      <c r="W128" s="27"/>
      <c r="X128" s="27"/>
      <c r="Y128" s="27"/>
      <c r="AA128" s="35">
        <v>0</v>
      </c>
      <c r="AB128" s="35">
        <v>0</v>
      </c>
      <c r="AC128" s="35">
        <v>0</v>
      </c>
      <c r="AD128" s="35">
        <v>0</v>
      </c>
      <c r="AE128" s="36">
        <v>1</v>
      </c>
      <c r="AF128" s="63">
        <v>90.077799999999996</v>
      </c>
      <c r="AG128" s="38">
        <v>90</v>
      </c>
      <c r="AH128" s="32">
        <v>180</v>
      </c>
      <c r="AI128" s="38"/>
      <c r="AJ128" s="38"/>
      <c r="AK128" s="38"/>
      <c r="AL128" s="30"/>
      <c r="AM128" s="26"/>
      <c r="AN128" s="1"/>
    </row>
    <row r="129" spans="1:40" ht="3" customHeight="1" x14ac:dyDescent="0.2">
      <c r="D129" s="50"/>
      <c r="E129" s="50"/>
      <c r="F129" s="50"/>
      <c r="G129" s="50"/>
      <c r="H129" s="50"/>
      <c r="I129" s="50"/>
      <c r="J129" s="50"/>
      <c r="K129" s="32"/>
      <c r="L129" s="27"/>
      <c r="M129" s="27"/>
      <c r="N129" s="39"/>
      <c r="O129" s="27"/>
      <c r="P129" s="27"/>
      <c r="R129" s="55"/>
      <c r="S129" s="34"/>
      <c r="T129" s="50"/>
      <c r="U129" s="50"/>
      <c r="V129" s="50"/>
      <c r="W129" s="50"/>
      <c r="X129" s="50"/>
      <c r="Y129" s="50"/>
      <c r="AE129" s="59"/>
      <c r="AF129" s="59"/>
      <c r="AH129" s="26"/>
      <c r="AI129" s="38"/>
      <c r="AJ129" s="38"/>
      <c r="AK129" s="38"/>
      <c r="AL129" s="30"/>
      <c r="AM129" s="26"/>
      <c r="AN129" s="1"/>
    </row>
    <row r="130" spans="1:40" x14ac:dyDescent="0.2">
      <c r="D130" s="27"/>
      <c r="E130" s="27"/>
      <c r="F130" s="27"/>
      <c r="G130" s="27"/>
      <c r="H130" s="27"/>
      <c r="I130" s="27"/>
      <c r="J130" s="27"/>
      <c r="K130" s="32"/>
      <c r="L130" s="27"/>
      <c r="M130" s="27"/>
      <c r="N130" s="39"/>
      <c r="O130" s="27"/>
      <c r="P130" s="27"/>
      <c r="R130" s="58"/>
      <c r="S130" s="34"/>
      <c r="T130" s="27"/>
      <c r="U130" s="27"/>
      <c r="V130" s="27"/>
      <c r="W130" s="27"/>
      <c r="X130" s="27"/>
      <c r="Y130" s="27"/>
      <c r="AE130" s="59"/>
      <c r="AF130" s="59"/>
      <c r="AH130" s="26"/>
      <c r="AI130" s="38"/>
      <c r="AJ130" s="38"/>
      <c r="AK130" s="38"/>
      <c r="AL130" s="30"/>
      <c r="AM130" s="26"/>
      <c r="AN130" s="1"/>
    </row>
    <row r="131" spans="1:40" ht="15" x14ac:dyDescent="0.25">
      <c r="A131" s="56"/>
      <c r="B131" s="56"/>
      <c r="C131" s="26" t="s">
        <v>187</v>
      </c>
      <c r="D131" s="27"/>
      <c r="E131" s="27"/>
      <c r="F131" s="27"/>
      <c r="G131" s="27"/>
      <c r="H131" s="27"/>
      <c r="I131" s="27"/>
      <c r="J131" s="27"/>
      <c r="K131" s="32"/>
      <c r="L131" s="27"/>
      <c r="M131" s="27"/>
      <c r="N131" s="39"/>
      <c r="O131" s="27"/>
      <c r="P131" s="27"/>
      <c r="Q131" s="50" t="str">
        <f>C131</f>
        <v>F50</v>
      </c>
      <c r="R131" s="55"/>
      <c r="S131" s="34"/>
      <c r="T131" s="27"/>
      <c r="U131" s="50"/>
      <c r="V131" s="50"/>
      <c r="W131" s="50"/>
      <c r="X131" s="50"/>
      <c r="Y131" s="50"/>
      <c r="AE131" s="59"/>
      <c r="AF131" s="59"/>
      <c r="AH131" s="26"/>
      <c r="AI131" s="38">
        <v>555</v>
      </c>
      <c r="AJ131" s="38">
        <v>545</v>
      </c>
      <c r="AK131" s="38">
        <v>504</v>
      </c>
      <c r="AL131" s="30"/>
      <c r="AM131" s="26"/>
      <c r="AN131" s="1"/>
    </row>
    <row r="132" spans="1:40" ht="15" x14ac:dyDescent="0.25">
      <c r="A132" s="57">
        <v>1</v>
      </c>
      <c r="B132" s="57">
        <v>1</v>
      </c>
      <c r="C132" s="1" t="s">
        <v>186</v>
      </c>
      <c r="D132" s="29" t="s">
        <v>29</v>
      </c>
      <c r="E132" s="29">
        <v>188</v>
      </c>
      <c r="F132" s="27">
        <v>184</v>
      </c>
      <c r="G132" s="27">
        <v>176</v>
      </c>
      <c r="H132" s="27">
        <v>183</v>
      </c>
      <c r="I132" s="27"/>
      <c r="J132" s="27"/>
      <c r="K132" s="32">
        <f>IFERROR(LARGE(E132:J132,1),0)+IF($D$5&gt;=2,IFERROR(LARGE(E132:J132,2),0),0)+IF($D$5&gt;=3,IFERROR(LARGE(E132:J132,3),0),0)+IF($D$5&gt;=4,IFERROR(LARGE(E132:J132,4),0),0)+IF($D$5&gt;=5,IFERROR(LARGE(E132:J132,5),0),0)+IF($D$5&gt;=6,IFERROR(LARGE(E132:J132,6),0),0)</f>
        <v>555</v>
      </c>
      <c r="L132" s="32" t="s">
        <v>928</v>
      </c>
      <c r="M132" s="32" t="s">
        <v>171</v>
      </c>
      <c r="N132" s="39">
        <f>K132-(ROW(K132)-ROW(K$6))/10000</f>
        <v>554.98739999999998</v>
      </c>
      <c r="O132" s="32">
        <f>COUNT(E132:J132)</f>
        <v>4</v>
      </c>
      <c r="P132" s="32">
        <f ca="1">IF(AND(O132=1,OFFSET(D132,0,P$3)&gt;0),"Y",0)</f>
        <v>0</v>
      </c>
      <c r="Q132" s="33" t="s">
        <v>187</v>
      </c>
      <c r="R132" s="34">
        <f>1-(Q132=Q131)</f>
        <v>0</v>
      </c>
      <c r="S132" s="34">
        <f>N132+T132/1000+U132/10000+V132/100000+W132/1000000+X132/10000000+Y132/100000000</f>
        <v>555.19580600000006</v>
      </c>
      <c r="T132" s="29">
        <v>188</v>
      </c>
      <c r="U132" s="27">
        <v>184</v>
      </c>
      <c r="V132" s="27">
        <v>183</v>
      </c>
      <c r="W132" s="27">
        <v>176</v>
      </c>
      <c r="X132" s="27"/>
      <c r="Y132" s="27"/>
      <c r="AA132" s="35">
        <v>0</v>
      </c>
      <c r="AB132" s="35">
        <v>0</v>
      </c>
      <c r="AC132" s="35">
        <v>0</v>
      </c>
      <c r="AD132" s="35">
        <v>0</v>
      </c>
      <c r="AE132" s="36">
        <v>4</v>
      </c>
      <c r="AF132" s="63">
        <v>555.19580600000006</v>
      </c>
      <c r="AG132" s="38">
        <v>188</v>
      </c>
      <c r="AH132" s="32">
        <v>560</v>
      </c>
      <c r="AI132" s="38" t="s">
        <v>171</v>
      </c>
      <c r="AJ132" s="38"/>
      <c r="AK132" s="38"/>
      <c r="AL132" s="30"/>
      <c r="AM132" s="26"/>
      <c r="AN132" s="1"/>
    </row>
    <row r="133" spans="1:40" ht="15" x14ac:dyDescent="0.25">
      <c r="A133" s="57">
        <v>2</v>
      </c>
      <c r="B133" s="57">
        <v>2</v>
      </c>
      <c r="C133" s="1" t="s">
        <v>193</v>
      </c>
      <c r="D133" s="29" t="s">
        <v>43</v>
      </c>
      <c r="E133" s="29">
        <v>180</v>
      </c>
      <c r="F133" s="27">
        <v>183</v>
      </c>
      <c r="G133" s="27">
        <v>174</v>
      </c>
      <c r="H133" s="27">
        <v>182</v>
      </c>
      <c r="I133" s="27"/>
      <c r="J133" s="27"/>
      <c r="K133" s="32">
        <f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545</v>
      </c>
      <c r="L133" s="32" t="s">
        <v>928</v>
      </c>
      <c r="M133" s="32" t="s">
        <v>188</v>
      </c>
      <c r="N133" s="39">
        <f>K133-(ROW(K133)-ROW(K$6))/10000</f>
        <v>544.9873</v>
      </c>
      <c r="O133" s="32">
        <f>COUNT(E133:J133)</f>
        <v>4</v>
      </c>
      <c r="P133" s="32">
        <f ca="1">IF(AND(O133=1,OFFSET(D133,0,P$3)&gt;0),"Y",0)</f>
        <v>0</v>
      </c>
      <c r="Q133" s="33" t="s">
        <v>187</v>
      </c>
      <c r="R133" s="34">
        <f>1-(Q133=Q132)</f>
        <v>0</v>
      </c>
      <c r="S133" s="34">
        <f>N133+T133/1000+U133/10000+V133/100000+W133/1000000+X133/10000000+Y133/100000000</f>
        <v>545.18759399999988</v>
      </c>
      <c r="T133" s="29">
        <v>180</v>
      </c>
      <c r="U133" s="27">
        <v>183</v>
      </c>
      <c r="V133" s="27">
        <v>182</v>
      </c>
      <c r="W133" s="27">
        <v>174</v>
      </c>
      <c r="X133" s="27"/>
      <c r="Y133" s="27"/>
      <c r="AA133" s="35">
        <v>0</v>
      </c>
      <c r="AB133" s="35">
        <v>0</v>
      </c>
      <c r="AC133" s="35">
        <v>0</v>
      </c>
      <c r="AD133" s="35">
        <v>0</v>
      </c>
      <c r="AE133" s="36">
        <v>4</v>
      </c>
      <c r="AF133" s="63">
        <v>545.18759399999988</v>
      </c>
      <c r="AG133" s="38">
        <v>183</v>
      </c>
      <c r="AH133" s="32">
        <v>548</v>
      </c>
      <c r="AI133" s="38"/>
      <c r="AJ133" s="38" t="s">
        <v>188</v>
      </c>
      <c r="AK133" s="38"/>
      <c r="AL133" s="30"/>
      <c r="AM133" s="26"/>
      <c r="AN133" s="1"/>
    </row>
    <row r="134" spans="1:40" ht="15" x14ac:dyDescent="0.25">
      <c r="A134" s="57">
        <v>3</v>
      </c>
      <c r="B134" s="57">
        <v>3</v>
      </c>
      <c r="C134" s="1" t="s">
        <v>255</v>
      </c>
      <c r="D134" s="29" t="s">
        <v>68</v>
      </c>
      <c r="E134" s="29">
        <v>167</v>
      </c>
      <c r="F134" s="27">
        <v>171</v>
      </c>
      <c r="G134" s="27">
        <v>159</v>
      </c>
      <c r="H134" s="27">
        <v>166</v>
      </c>
      <c r="I134" s="27"/>
      <c r="J134" s="27"/>
      <c r="K134" s="32">
        <f>IFERROR(LARGE(E134:J134,1),0)+IF($D$5&gt;=2,IFERROR(LARGE(E134:J134,2),0),0)+IF($D$5&gt;=3,IFERROR(LARGE(E134:J134,3),0),0)+IF($D$5&gt;=4,IFERROR(LARGE(E134:J134,4),0),0)+IF($D$5&gt;=5,IFERROR(LARGE(E134:J134,5),0),0)+IF($D$5&gt;=6,IFERROR(LARGE(E134:J134,6),0),0)</f>
        <v>504</v>
      </c>
      <c r="L134" s="32" t="s">
        <v>928</v>
      </c>
      <c r="M134" s="32" t="s">
        <v>690</v>
      </c>
      <c r="N134" s="39">
        <f>K134-(ROW(K134)-ROW(K$6))/10000</f>
        <v>503.98719999999997</v>
      </c>
      <c r="O134" s="32">
        <f>COUNT(E134:J134)</f>
        <v>4</v>
      </c>
      <c r="P134" s="32">
        <f ca="1">IF(AND(O134=1,OFFSET(D134,0,P$3)&gt;0),"Y",0)</f>
        <v>0</v>
      </c>
      <c r="Q134" s="33" t="s">
        <v>187</v>
      </c>
      <c r="R134" s="34">
        <f>1-(Q134=Q133)</f>
        <v>0</v>
      </c>
      <c r="S134" s="34">
        <f>N134+T134/1000+U134/10000+V134/100000+W134/1000000+X134/10000000+Y134/100000000</f>
        <v>504.17311899999999</v>
      </c>
      <c r="T134" s="29">
        <v>167</v>
      </c>
      <c r="U134" s="27">
        <v>171</v>
      </c>
      <c r="V134" s="27">
        <v>166</v>
      </c>
      <c r="W134" s="27">
        <v>159</v>
      </c>
      <c r="X134" s="27"/>
      <c r="Y134" s="27"/>
      <c r="AA134" s="35">
        <v>0</v>
      </c>
      <c r="AB134" s="35">
        <v>0</v>
      </c>
      <c r="AC134" s="35">
        <v>0</v>
      </c>
      <c r="AD134" s="35">
        <v>0</v>
      </c>
      <c r="AE134" s="36">
        <v>4</v>
      </c>
      <c r="AF134" s="63">
        <v>504.17311899999999</v>
      </c>
      <c r="AG134" s="38">
        <v>171</v>
      </c>
      <c r="AH134" s="32">
        <v>509</v>
      </c>
      <c r="AI134" s="38"/>
      <c r="AJ134" s="38"/>
      <c r="AK134" s="38" t="s">
        <v>690</v>
      </c>
      <c r="AL134" s="30"/>
      <c r="AM134" s="26"/>
      <c r="AN134" s="1"/>
    </row>
    <row r="135" spans="1:40" ht="15" x14ac:dyDescent="0.25">
      <c r="A135" s="57">
        <v>4</v>
      </c>
      <c r="B135" s="57">
        <v>4</v>
      </c>
      <c r="C135" s="1" t="s">
        <v>239</v>
      </c>
      <c r="D135" s="29" t="s">
        <v>24</v>
      </c>
      <c r="E135" s="29"/>
      <c r="F135" s="27">
        <v>168</v>
      </c>
      <c r="G135" s="27">
        <v>153</v>
      </c>
      <c r="H135" s="27">
        <v>171</v>
      </c>
      <c r="I135" s="27"/>
      <c r="J135" s="27"/>
      <c r="K135" s="32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492</v>
      </c>
      <c r="L135" s="32" t="s">
        <v>928</v>
      </c>
      <c r="M135" s="32"/>
      <c r="N135" s="39">
        <f>K135-(ROW(K135)-ROW(K$6))/10000</f>
        <v>491.9871</v>
      </c>
      <c r="O135" s="32">
        <f>COUNT(E135:J135)</f>
        <v>3</v>
      </c>
      <c r="P135" s="32">
        <f ca="1">IF(AND(O135=1,OFFSET(D135,0,P$3)&gt;0),"Y",0)</f>
        <v>0</v>
      </c>
      <c r="Q135" s="33" t="s">
        <v>187</v>
      </c>
      <c r="R135" s="34">
        <f>1-(Q135=Q134)</f>
        <v>0</v>
      </c>
      <c r="S135" s="34">
        <f>N135+T135/1000+U135/10000+V135/100000+W135/1000000+X135/10000000+Y135/100000000</f>
        <v>492.005763</v>
      </c>
      <c r="T135" s="29"/>
      <c r="U135" s="27">
        <v>168</v>
      </c>
      <c r="V135" s="27">
        <v>171</v>
      </c>
      <c r="W135" s="27">
        <v>153</v>
      </c>
      <c r="X135" s="27"/>
      <c r="Y135" s="27"/>
      <c r="AA135" s="35">
        <v>0</v>
      </c>
      <c r="AB135" s="35">
        <v>0</v>
      </c>
      <c r="AC135" s="35">
        <v>0</v>
      </c>
      <c r="AD135" s="35">
        <v>0</v>
      </c>
      <c r="AE135" s="36">
        <v>3</v>
      </c>
      <c r="AF135" s="63">
        <v>492.005763</v>
      </c>
      <c r="AG135" s="38">
        <v>171</v>
      </c>
      <c r="AH135" s="32">
        <v>510</v>
      </c>
      <c r="AI135" s="38"/>
      <c r="AJ135" s="38"/>
      <c r="AK135" s="38" t="s">
        <v>690</v>
      </c>
      <c r="AL135" s="30"/>
      <c r="AM135" s="26"/>
      <c r="AN135" s="1"/>
    </row>
    <row r="136" spans="1:40" ht="15" x14ac:dyDescent="0.25">
      <c r="A136" s="57">
        <v>5</v>
      </c>
      <c r="B136" s="57">
        <v>5</v>
      </c>
      <c r="C136" s="1" t="s">
        <v>691</v>
      </c>
      <c r="D136" s="29" t="s">
        <v>24</v>
      </c>
      <c r="E136" s="29">
        <v>166</v>
      </c>
      <c r="F136" s="27">
        <v>163</v>
      </c>
      <c r="G136" s="27">
        <v>139</v>
      </c>
      <c r="H136" s="27"/>
      <c r="I136" s="27"/>
      <c r="J136" s="27"/>
      <c r="K136" s="32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468</v>
      </c>
      <c r="L136" s="32" t="s">
        <v>928</v>
      </c>
      <c r="M136" s="32"/>
      <c r="N136" s="39">
        <f>K136-(ROW(K136)-ROW(K$6))/10000</f>
        <v>467.98700000000002</v>
      </c>
      <c r="O136" s="32">
        <f>COUNT(E136:J136)</f>
        <v>3</v>
      </c>
      <c r="P136" s="32">
        <f ca="1">IF(AND(O136=1,OFFSET(D136,0,P$3)&gt;0),"Y",0)</f>
        <v>0</v>
      </c>
      <c r="Q136" s="33" t="s">
        <v>187</v>
      </c>
      <c r="R136" s="34">
        <f>1-(Q136=Q135)</f>
        <v>0</v>
      </c>
      <c r="S136" s="34">
        <f>N136+T136/1000+U136/10000+V136/100000+W136/1000000+X136/10000000+Y136/100000000</f>
        <v>468.17069000000004</v>
      </c>
      <c r="T136" s="29">
        <v>166</v>
      </c>
      <c r="U136" s="27">
        <v>163</v>
      </c>
      <c r="V136" s="27">
        <v>139</v>
      </c>
      <c r="W136" s="27"/>
      <c r="X136" s="27"/>
      <c r="Y136" s="27"/>
      <c r="AA136" s="35">
        <v>0</v>
      </c>
      <c r="AB136" s="35">
        <v>0</v>
      </c>
      <c r="AC136" s="35">
        <v>0</v>
      </c>
      <c r="AD136" s="35">
        <v>0</v>
      </c>
      <c r="AE136" s="36">
        <v>3</v>
      </c>
      <c r="AF136" s="63">
        <v>468.17069000000004</v>
      </c>
      <c r="AG136" s="38">
        <v>166</v>
      </c>
      <c r="AH136" s="32">
        <v>495</v>
      </c>
      <c r="AI136" s="38"/>
      <c r="AJ136" s="38"/>
      <c r="AK136" s="38"/>
      <c r="AL136" s="30"/>
      <c r="AM136" s="26"/>
      <c r="AN136" s="1"/>
    </row>
    <row r="137" spans="1:40" ht="15" x14ac:dyDescent="0.25">
      <c r="A137" s="57">
        <v>6</v>
      </c>
      <c r="B137" s="57">
        <v>6</v>
      </c>
      <c r="C137" s="1" t="s">
        <v>287</v>
      </c>
      <c r="D137" s="29" t="s">
        <v>76</v>
      </c>
      <c r="E137" s="29">
        <v>160</v>
      </c>
      <c r="F137" s="27">
        <v>147</v>
      </c>
      <c r="G137" s="27">
        <v>142</v>
      </c>
      <c r="H137" s="27">
        <v>153</v>
      </c>
      <c r="I137" s="27"/>
      <c r="J137" s="27"/>
      <c r="K137" s="32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460</v>
      </c>
      <c r="L137" s="32" t="s">
        <v>928</v>
      </c>
      <c r="M137" s="32"/>
      <c r="N137" s="39">
        <f>K137-(ROW(K137)-ROW(K$6))/10000</f>
        <v>459.98689999999999</v>
      </c>
      <c r="O137" s="32">
        <f>COUNT(E137:J137)</f>
        <v>4</v>
      </c>
      <c r="P137" s="32">
        <f ca="1">IF(AND(O137=1,OFFSET(D137,0,P$3)&gt;0),"Y",0)</f>
        <v>0</v>
      </c>
      <c r="Q137" s="33" t="s">
        <v>187</v>
      </c>
      <c r="R137" s="34">
        <f>1-(Q137=Q136)</f>
        <v>0</v>
      </c>
      <c r="S137" s="34">
        <f>N137+T137/1000+U137/10000+V137/100000+W137/1000000+X137/10000000+Y137/100000000</f>
        <v>460.16327200000001</v>
      </c>
      <c r="T137" s="29">
        <v>160</v>
      </c>
      <c r="U137" s="27">
        <v>147</v>
      </c>
      <c r="V137" s="27">
        <v>153</v>
      </c>
      <c r="W137" s="27">
        <v>142</v>
      </c>
      <c r="X137" s="27"/>
      <c r="Y137" s="27"/>
      <c r="AA137" s="35">
        <v>0</v>
      </c>
      <c r="AB137" s="35">
        <v>0</v>
      </c>
      <c r="AC137" s="35">
        <v>0</v>
      </c>
      <c r="AD137" s="35">
        <v>0</v>
      </c>
      <c r="AE137" s="36">
        <v>4</v>
      </c>
      <c r="AF137" s="63">
        <v>460.16327200000001</v>
      </c>
      <c r="AG137" s="38">
        <v>160</v>
      </c>
      <c r="AH137" s="32">
        <v>473</v>
      </c>
      <c r="AI137" s="38"/>
      <c r="AJ137" s="38"/>
      <c r="AK137" s="38"/>
      <c r="AL137" s="30"/>
      <c r="AM137" s="26"/>
      <c r="AN137" s="1"/>
    </row>
    <row r="138" spans="1:40" ht="15" x14ac:dyDescent="0.25">
      <c r="A138" s="57">
        <v>7</v>
      </c>
      <c r="B138" s="57">
        <v>7</v>
      </c>
      <c r="C138" s="1" t="s">
        <v>692</v>
      </c>
      <c r="D138" s="29" t="s">
        <v>40</v>
      </c>
      <c r="E138" s="29">
        <v>125</v>
      </c>
      <c r="F138" s="27">
        <v>137</v>
      </c>
      <c r="G138" s="27">
        <v>130</v>
      </c>
      <c r="H138" s="27"/>
      <c r="I138" s="27"/>
      <c r="J138" s="27"/>
      <c r="K138" s="32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392</v>
      </c>
      <c r="L138" s="32" t="s">
        <v>928</v>
      </c>
      <c r="M138" s="32"/>
      <c r="N138" s="39">
        <f>K138-(ROW(K138)-ROW(K$6))/10000</f>
        <v>391.98680000000002</v>
      </c>
      <c r="O138" s="32">
        <f>COUNT(E138:J138)</f>
        <v>3</v>
      </c>
      <c r="P138" s="32">
        <f ca="1">IF(AND(O138=1,OFFSET(D138,0,P$3)&gt;0),"Y",0)</f>
        <v>0</v>
      </c>
      <c r="Q138" s="33" t="s">
        <v>187</v>
      </c>
      <c r="R138" s="34">
        <f>1-(Q138=Q137)</f>
        <v>0</v>
      </c>
      <c r="S138" s="34">
        <f>N138+T138/1000+U138/10000+V138/100000+W138/1000000+X138/10000000+Y138/100000000</f>
        <v>392.1268</v>
      </c>
      <c r="T138" s="29">
        <v>125</v>
      </c>
      <c r="U138" s="27">
        <v>137</v>
      </c>
      <c r="V138" s="27">
        <v>130</v>
      </c>
      <c r="W138" s="27"/>
      <c r="X138" s="27"/>
      <c r="Y138" s="27"/>
      <c r="AA138" s="35">
        <v>0</v>
      </c>
      <c r="AB138" s="35">
        <v>0</v>
      </c>
      <c r="AC138" s="35">
        <v>0</v>
      </c>
      <c r="AD138" s="35">
        <v>0</v>
      </c>
      <c r="AE138" s="36">
        <v>3</v>
      </c>
      <c r="AF138" s="63">
        <v>392.1268</v>
      </c>
      <c r="AG138" s="38">
        <v>137</v>
      </c>
      <c r="AH138" s="32">
        <v>404</v>
      </c>
      <c r="AI138" s="38"/>
      <c r="AJ138" s="38"/>
      <c r="AK138" s="38"/>
      <c r="AL138" s="30"/>
      <c r="AM138" s="26"/>
      <c r="AN138" s="1"/>
    </row>
    <row r="139" spans="1:40" ht="15" x14ac:dyDescent="0.25">
      <c r="A139" s="57">
        <v>8</v>
      </c>
      <c r="B139" s="57" t="s">
        <v>56</v>
      </c>
      <c r="C139" s="1" t="s">
        <v>693</v>
      </c>
      <c r="D139" s="29" t="s">
        <v>360</v>
      </c>
      <c r="E139" s="29">
        <v>178</v>
      </c>
      <c r="F139" s="27"/>
      <c r="G139" s="27">
        <v>170</v>
      </c>
      <c r="H139" s="27"/>
      <c r="I139" s="27"/>
      <c r="J139" s="27"/>
      <c r="K139" s="32">
        <f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348</v>
      </c>
      <c r="L139" s="32" t="s">
        <v>927</v>
      </c>
      <c r="M139" s="32"/>
      <c r="N139" s="39">
        <f>K139-(ROW(K139)-ROW(K$6))/10000</f>
        <v>347.98669999999998</v>
      </c>
      <c r="O139" s="32">
        <f>COUNT(E139:J139)</f>
        <v>2</v>
      </c>
      <c r="P139" s="32">
        <f ca="1">IF(AND(O139=1,OFFSET(D139,0,P$3)&gt;0),"Y",0)</f>
        <v>0</v>
      </c>
      <c r="Q139" s="33" t="s">
        <v>187</v>
      </c>
      <c r="R139" s="34">
        <f>1-(Q139=Q138)</f>
        <v>0</v>
      </c>
      <c r="S139" s="34">
        <f>N139+T139/1000+U139/10000+V139/100000+W139/1000000+X139/10000000+Y139/100000000</f>
        <v>348.16640000000001</v>
      </c>
      <c r="T139" s="29">
        <v>178</v>
      </c>
      <c r="U139" s="27"/>
      <c r="V139" s="27">
        <v>170</v>
      </c>
      <c r="W139" s="27"/>
      <c r="X139" s="27"/>
      <c r="Y139" s="27"/>
      <c r="AA139" s="35">
        <v>0</v>
      </c>
      <c r="AB139" s="35">
        <v>0</v>
      </c>
      <c r="AC139" s="35">
        <v>0</v>
      </c>
      <c r="AD139" s="35">
        <v>0</v>
      </c>
      <c r="AE139" s="36">
        <v>2</v>
      </c>
      <c r="AF139" s="63">
        <v>348.16640000000001</v>
      </c>
      <c r="AG139" s="38">
        <v>178</v>
      </c>
      <c r="AH139" s="32">
        <v>0</v>
      </c>
      <c r="AI139" s="38"/>
      <c r="AJ139" s="38"/>
      <c r="AK139" s="38"/>
      <c r="AL139" s="30"/>
      <c r="AM139" s="26"/>
      <c r="AN139" s="1"/>
    </row>
    <row r="140" spans="1:40" ht="15" x14ac:dyDescent="0.25">
      <c r="A140" s="57">
        <v>9</v>
      </c>
      <c r="B140" s="57">
        <v>8</v>
      </c>
      <c r="C140" s="1" t="s">
        <v>694</v>
      </c>
      <c r="D140" s="29" t="s">
        <v>43</v>
      </c>
      <c r="E140" s="29"/>
      <c r="F140" s="27">
        <v>169</v>
      </c>
      <c r="G140" s="27">
        <v>167</v>
      </c>
      <c r="H140" s="27"/>
      <c r="I140" s="27"/>
      <c r="J140" s="27"/>
      <c r="K140" s="32">
        <f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336</v>
      </c>
      <c r="L140" s="32" t="s">
        <v>928</v>
      </c>
      <c r="M140" s="32"/>
      <c r="N140" s="39">
        <f>K140-(ROW(K140)-ROW(K$6))/10000</f>
        <v>335.98660000000001</v>
      </c>
      <c r="O140" s="32">
        <f>COUNT(E140:J140)</f>
        <v>2</v>
      </c>
      <c r="P140" s="32">
        <f ca="1">IF(AND(O140=1,OFFSET(D140,0,P$3)&gt;0),"Y",0)</f>
        <v>0</v>
      </c>
      <c r="Q140" s="33" t="s">
        <v>187</v>
      </c>
      <c r="R140" s="34">
        <f>1-(Q140=Q139)</f>
        <v>0</v>
      </c>
      <c r="S140" s="34">
        <f>N140+T140/1000+U140/10000+V140/100000+W140/1000000+X140/10000000+Y140/100000000</f>
        <v>336.00517000000002</v>
      </c>
      <c r="T140" s="29"/>
      <c r="U140" s="27">
        <v>169</v>
      </c>
      <c r="V140" s="27">
        <v>167</v>
      </c>
      <c r="W140" s="27"/>
      <c r="X140" s="27"/>
      <c r="Y140" s="27"/>
      <c r="AA140" s="35" t="s">
        <v>929</v>
      </c>
      <c r="AB140" s="35">
        <v>0</v>
      </c>
      <c r="AC140" s="35">
        <v>0</v>
      </c>
      <c r="AD140" s="35">
        <v>0</v>
      </c>
      <c r="AE140" s="36">
        <v>2</v>
      </c>
      <c r="AF140" s="63">
        <v>336.00517000000002</v>
      </c>
      <c r="AG140" s="38">
        <v>169</v>
      </c>
      <c r="AH140" s="32">
        <v>505</v>
      </c>
      <c r="AI140" s="38"/>
      <c r="AJ140" s="38"/>
      <c r="AK140" s="38" t="s">
        <v>690</v>
      </c>
      <c r="AL140" s="30"/>
      <c r="AM140" s="26"/>
      <c r="AN140" s="1"/>
    </row>
    <row r="141" spans="1:40" ht="15" x14ac:dyDescent="0.25">
      <c r="A141" s="57">
        <v>10</v>
      </c>
      <c r="B141" s="57">
        <v>9</v>
      </c>
      <c r="C141" s="1" t="s">
        <v>348</v>
      </c>
      <c r="D141" s="29" t="s">
        <v>34</v>
      </c>
      <c r="E141" s="29">
        <v>112</v>
      </c>
      <c r="F141" s="27">
        <v>104</v>
      </c>
      <c r="G141" s="27">
        <v>85</v>
      </c>
      <c r="H141" s="27">
        <v>116</v>
      </c>
      <c r="I141" s="27"/>
      <c r="J141" s="27"/>
      <c r="K141" s="32">
        <f>IFERROR(LARGE(E141:J141,1),0)+IF($D$5&gt;=2,IFERROR(LARGE(E141:J141,2),0),0)+IF($D$5&gt;=3,IFERROR(LARGE(E141:J141,3),0),0)+IF($D$5&gt;=4,IFERROR(LARGE(E141:J141,4),0),0)+IF($D$5&gt;=5,IFERROR(LARGE(E141:J141,5),0),0)+IF($D$5&gt;=6,IFERROR(LARGE(E141:J141,6),0),0)</f>
        <v>332</v>
      </c>
      <c r="L141" s="32" t="s">
        <v>928</v>
      </c>
      <c r="M141" s="32"/>
      <c r="N141" s="39">
        <f>K141-(ROW(K141)-ROW(K$6))/10000</f>
        <v>331.98649999999998</v>
      </c>
      <c r="O141" s="32">
        <f>COUNT(E141:J141)</f>
        <v>4</v>
      </c>
      <c r="P141" s="32">
        <f ca="1">IF(AND(O141=1,OFFSET(D141,0,P$3)&gt;0),"Y",0)</f>
        <v>0</v>
      </c>
      <c r="Q141" s="33" t="s">
        <v>187</v>
      </c>
      <c r="R141" s="34">
        <f>1-(Q141=Q140)</f>
        <v>0</v>
      </c>
      <c r="S141" s="34">
        <f>N141+T141/1000+U141/10000+V141/100000+W141/1000000+X141/10000000+Y141/100000000</f>
        <v>332.11014500000005</v>
      </c>
      <c r="T141" s="29">
        <v>112</v>
      </c>
      <c r="U141" s="27">
        <v>104</v>
      </c>
      <c r="V141" s="27">
        <v>116</v>
      </c>
      <c r="W141" s="27">
        <v>85</v>
      </c>
      <c r="X141" s="27"/>
      <c r="Y141" s="27"/>
      <c r="AA141" s="35">
        <v>0</v>
      </c>
      <c r="AB141" s="35">
        <v>0</v>
      </c>
      <c r="AC141" s="35">
        <v>0</v>
      </c>
      <c r="AD141" s="35">
        <v>0</v>
      </c>
      <c r="AE141" s="36">
        <v>4</v>
      </c>
      <c r="AF141" s="63">
        <v>332.11014500000005</v>
      </c>
      <c r="AG141" s="38">
        <v>116</v>
      </c>
      <c r="AH141" s="32">
        <v>344</v>
      </c>
      <c r="AI141" s="38"/>
      <c r="AJ141" s="38"/>
      <c r="AK141" s="38"/>
      <c r="AL141" s="30"/>
      <c r="AM141" s="26"/>
      <c r="AN141" s="1"/>
    </row>
    <row r="142" spans="1:40" ht="15" x14ac:dyDescent="0.25">
      <c r="A142" s="57">
        <v>11</v>
      </c>
      <c r="B142" s="57">
        <v>10</v>
      </c>
      <c r="C142" s="1" t="s">
        <v>695</v>
      </c>
      <c r="D142" s="29" t="s">
        <v>29</v>
      </c>
      <c r="E142" s="29">
        <v>170</v>
      </c>
      <c r="F142" s="27"/>
      <c r="G142" s="27">
        <v>156</v>
      </c>
      <c r="H142" s="27"/>
      <c r="I142" s="27"/>
      <c r="J142" s="27"/>
      <c r="K142" s="32">
        <f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326</v>
      </c>
      <c r="L142" s="32" t="s">
        <v>928</v>
      </c>
      <c r="M142" s="32"/>
      <c r="N142" s="39">
        <f>K142-(ROW(K142)-ROW(K$6))/10000</f>
        <v>325.9864</v>
      </c>
      <c r="O142" s="32">
        <f>COUNT(E142:J142)</f>
        <v>2</v>
      </c>
      <c r="P142" s="32">
        <f ca="1">IF(AND(O142=1,OFFSET(D142,0,P$3)&gt;0),"Y",0)</f>
        <v>0</v>
      </c>
      <c r="Q142" s="33" t="s">
        <v>187</v>
      </c>
      <c r="R142" s="34">
        <f>1-(Q142=Q141)</f>
        <v>0</v>
      </c>
      <c r="S142" s="34">
        <f>N142+T142/1000+U142/10000+V142/100000+W142/1000000+X142/10000000+Y142/100000000</f>
        <v>326.15796</v>
      </c>
      <c r="T142" s="29">
        <v>170</v>
      </c>
      <c r="U142" s="27"/>
      <c r="V142" s="27">
        <v>156</v>
      </c>
      <c r="W142" s="27"/>
      <c r="X142" s="27"/>
      <c r="Y142" s="27"/>
      <c r="AA142" s="35">
        <v>0</v>
      </c>
      <c r="AB142" s="35">
        <v>0</v>
      </c>
      <c r="AC142" s="35">
        <v>0</v>
      </c>
      <c r="AD142" s="35">
        <v>0</v>
      </c>
      <c r="AE142" s="36">
        <v>2</v>
      </c>
      <c r="AF142" s="63">
        <v>326.15796</v>
      </c>
      <c r="AG142" s="38">
        <v>170</v>
      </c>
      <c r="AH142" s="32">
        <v>496</v>
      </c>
      <c r="AI142" s="38"/>
      <c r="AJ142" s="38"/>
      <c r="AK142" s="38"/>
      <c r="AL142" s="30"/>
      <c r="AM142" s="26"/>
      <c r="AN142" s="1"/>
    </row>
    <row r="143" spans="1:40" ht="15" x14ac:dyDescent="0.25">
      <c r="A143" s="57">
        <v>12</v>
      </c>
      <c r="B143" s="57">
        <v>11</v>
      </c>
      <c r="C143" s="1" t="s">
        <v>279</v>
      </c>
      <c r="D143" s="29" t="s">
        <v>104</v>
      </c>
      <c r="E143" s="29"/>
      <c r="F143" s="27">
        <v>162</v>
      </c>
      <c r="G143" s="27"/>
      <c r="H143" s="27">
        <v>156</v>
      </c>
      <c r="I143" s="27"/>
      <c r="J143" s="27"/>
      <c r="K143" s="32">
        <f>IFERROR(LARGE(E143:J143,1),0)+IF($D$5&gt;=2,IFERROR(LARGE(E143:J143,2),0),0)+IF($D$5&gt;=3,IFERROR(LARGE(E143:J143,3),0),0)+IF($D$5&gt;=4,IFERROR(LARGE(E143:J143,4),0),0)+IF($D$5&gt;=5,IFERROR(LARGE(E143:J143,5),0),0)+IF($D$5&gt;=6,IFERROR(LARGE(E143:J143,6),0),0)</f>
        <v>318</v>
      </c>
      <c r="L143" s="32" t="s">
        <v>928</v>
      </c>
      <c r="M143" s="32"/>
      <c r="N143" s="39">
        <f>K143-(ROW(K143)-ROW(K$6))/10000</f>
        <v>317.98630000000003</v>
      </c>
      <c r="O143" s="32">
        <f>COUNT(E143:J143)</f>
        <v>2</v>
      </c>
      <c r="P143" s="32">
        <f ca="1">IF(AND(O143=1,OFFSET(D143,0,P$3)&gt;0),"Y",0)</f>
        <v>0</v>
      </c>
      <c r="Q143" s="33" t="s">
        <v>187</v>
      </c>
      <c r="R143" s="34">
        <f>1-(Q143=Q142)</f>
        <v>0</v>
      </c>
      <c r="S143" s="34">
        <f>N143+T143/1000+U143/10000+V143/100000+W143/1000000+X143/10000000+Y143/100000000</f>
        <v>318.00406000000004</v>
      </c>
      <c r="T143" s="29"/>
      <c r="U143" s="27">
        <v>162</v>
      </c>
      <c r="V143" s="27">
        <v>156</v>
      </c>
      <c r="W143" s="27"/>
      <c r="X143" s="27"/>
      <c r="Y143" s="27"/>
      <c r="AA143" s="35">
        <v>0</v>
      </c>
      <c r="AB143" s="35">
        <v>0</v>
      </c>
      <c r="AC143" s="35">
        <v>0</v>
      </c>
      <c r="AD143" s="35">
        <v>0</v>
      </c>
      <c r="AE143" s="36">
        <v>2</v>
      </c>
      <c r="AF143" s="63">
        <v>318.00406000000004</v>
      </c>
      <c r="AG143" s="38">
        <v>162</v>
      </c>
      <c r="AH143" s="32">
        <v>480</v>
      </c>
      <c r="AI143" s="38"/>
      <c r="AJ143" s="38"/>
      <c r="AK143" s="38"/>
      <c r="AL143" s="30"/>
      <c r="AM143" s="26"/>
      <c r="AN143" s="1"/>
    </row>
    <row r="144" spans="1:40" ht="15" x14ac:dyDescent="0.25">
      <c r="A144" s="57">
        <v>13</v>
      </c>
      <c r="B144" s="57">
        <v>12</v>
      </c>
      <c r="C144" s="1" t="s">
        <v>696</v>
      </c>
      <c r="D144" s="29" t="s">
        <v>19</v>
      </c>
      <c r="E144" s="29">
        <v>142</v>
      </c>
      <c r="F144" s="27">
        <v>159</v>
      </c>
      <c r="G144" s="27"/>
      <c r="H144" s="27"/>
      <c r="I144" s="27"/>
      <c r="J144" s="27"/>
      <c r="K144" s="32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301</v>
      </c>
      <c r="L144" s="32" t="s">
        <v>928</v>
      </c>
      <c r="M144" s="32"/>
      <c r="N144" s="39">
        <f>K144-(ROW(K144)-ROW(K$6))/10000</f>
        <v>300.9862</v>
      </c>
      <c r="O144" s="32">
        <f>COUNT(E144:J144)</f>
        <v>2</v>
      </c>
      <c r="P144" s="32">
        <f ca="1">IF(AND(O144=1,OFFSET(D144,0,P$3)&gt;0),"Y",0)</f>
        <v>0</v>
      </c>
      <c r="Q144" s="33" t="s">
        <v>187</v>
      </c>
      <c r="R144" s="34">
        <f>1-(Q144=Q143)</f>
        <v>0</v>
      </c>
      <c r="S144" s="34">
        <f>N144+T144/1000+U144/10000+V144/100000+W144/1000000+X144/10000000+Y144/100000000</f>
        <v>301.14409999999998</v>
      </c>
      <c r="T144" s="29">
        <v>142</v>
      </c>
      <c r="U144" s="27">
        <v>159</v>
      </c>
      <c r="V144" s="27"/>
      <c r="W144" s="27"/>
      <c r="X144" s="27"/>
      <c r="Y144" s="27"/>
      <c r="AA144" s="35">
        <v>0</v>
      </c>
      <c r="AB144" s="35">
        <v>0</v>
      </c>
      <c r="AC144" s="35">
        <v>0</v>
      </c>
      <c r="AD144" s="35">
        <v>0</v>
      </c>
      <c r="AE144" s="36">
        <v>2</v>
      </c>
      <c r="AF144" s="63">
        <v>301.14409999999998</v>
      </c>
      <c r="AG144" s="38">
        <v>159</v>
      </c>
      <c r="AH144" s="32">
        <v>460</v>
      </c>
      <c r="AI144" s="38"/>
      <c r="AJ144" s="38"/>
      <c r="AK144" s="38"/>
      <c r="AL144" s="30"/>
      <c r="AM144" s="26"/>
      <c r="AN144" s="1"/>
    </row>
    <row r="145" spans="1:40" ht="15" x14ac:dyDescent="0.25">
      <c r="A145" s="57">
        <v>14</v>
      </c>
      <c r="B145" s="57">
        <v>13</v>
      </c>
      <c r="C145" s="1" t="s">
        <v>697</v>
      </c>
      <c r="D145" s="29" t="s">
        <v>59</v>
      </c>
      <c r="E145" s="29">
        <v>155</v>
      </c>
      <c r="F145" s="27">
        <v>142</v>
      </c>
      <c r="G145" s="27"/>
      <c r="H145" s="27"/>
      <c r="I145" s="27"/>
      <c r="J145" s="27"/>
      <c r="K145" s="32">
        <f>IFERROR(LARGE(E145:J145,1),0)+IF($D$5&gt;=2,IFERROR(LARGE(E145:J145,2),0),0)+IF($D$5&gt;=3,IFERROR(LARGE(E145:J145,3),0),0)+IF($D$5&gt;=4,IFERROR(LARGE(E145:J145,4),0),0)+IF($D$5&gt;=5,IFERROR(LARGE(E145:J145,5),0),0)+IF($D$5&gt;=6,IFERROR(LARGE(E145:J145,6),0),0)</f>
        <v>297</v>
      </c>
      <c r="L145" s="32" t="s">
        <v>928</v>
      </c>
      <c r="M145" s="32"/>
      <c r="N145" s="39">
        <f>K145-(ROW(K145)-ROW(K$6))/10000</f>
        <v>296.98610000000002</v>
      </c>
      <c r="O145" s="32">
        <f>COUNT(E145:J145)</f>
        <v>2</v>
      </c>
      <c r="P145" s="32">
        <f ca="1">IF(AND(O145=1,OFFSET(D145,0,P$3)&gt;0),"Y",0)</f>
        <v>0</v>
      </c>
      <c r="Q145" s="33" t="s">
        <v>187</v>
      </c>
      <c r="R145" s="34">
        <f>1-(Q145=Q144)</f>
        <v>0</v>
      </c>
      <c r="S145" s="34">
        <f>N145+T145/1000+U145/10000+V145/100000+W145/1000000+X145/10000000+Y145/100000000</f>
        <v>297.15530000000001</v>
      </c>
      <c r="T145" s="29">
        <v>155</v>
      </c>
      <c r="U145" s="27">
        <v>142</v>
      </c>
      <c r="V145" s="27"/>
      <c r="W145" s="27"/>
      <c r="X145" s="27"/>
      <c r="Y145" s="27"/>
      <c r="AA145" s="35">
        <v>0</v>
      </c>
      <c r="AB145" s="35">
        <v>0</v>
      </c>
      <c r="AC145" s="35">
        <v>0</v>
      </c>
      <c r="AD145" s="35">
        <v>0</v>
      </c>
      <c r="AE145" s="36">
        <v>2</v>
      </c>
      <c r="AF145" s="63">
        <v>297.15530000000001</v>
      </c>
      <c r="AG145" s="38">
        <v>155</v>
      </c>
      <c r="AH145" s="32">
        <v>452</v>
      </c>
      <c r="AI145" s="38"/>
      <c r="AJ145" s="38"/>
      <c r="AK145" s="38"/>
      <c r="AL145" s="30"/>
      <c r="AM145" s="26"/>
      <c r="AN145" s="1"/>
    </row>
    <row r="146" spans="1:40" ht="15" x14ac:dyDescent="0.25">
      <c r="A146" s="57">
        <v>15</v>
      </c>
      <c r="B146" s="57">
        <v>14</v>
      </c>
      <c r="C146" s="1" t="s">
        <v>698</v>
      </c>
      <c r="D146" s="29" t="s">
        <v>52</v>
      </c>
      <c r="E146" s="29">
        <v>147</v>
      </c>
      <c r="F146" s="27">
        <v>145</v>
      </c>
      <c r="G146" s="27"/>
      <c r="H146" s="27"/>
      <c r="I146" s="27"/>
      <c r="J146" s="27"/>
      <c r="K146" s="32">
        <f>IFERROR(LARGE(E146:J146,1),0)+IF($D$5&gt;=2,IFERROR(LARGE(E146:J146,2),0),0)+IF($D$5&gt;=3,IFERROR(LARGE(E146:J146,3),0),0)+IF($D$5&gt;=4,IFERROR(LARGE(E146:J146,4),0),0)+IF($D$5&gt;=5,IFERROR(LARGE(E146:J146,5),0),0)+IF($D$5&gt;=6,IFERROR(LARGE(E146:J146,6),0),0)</f>
        <v>292</v>
      </c>
      <c r="L146" s="32" t="s">
        <v>928</v>
      </c>
      <c r="M146" s="32"/>
      <c r="N146" s="39">
        <f>K146-(ROW(K146)-ROW(K$6))/10000</f>
        <v>291.98599999999999</v>
      </c>
      <c r="O146" s="32">
        <f>COUNT(E146:J146)</f>
        <v>2</v>
      </c>
      <c r="P146" s="32">
        <f ca="1">IF(AND(O146=1,OFFSET(D146,0,P$3)&gt;0),"Y",0)</f>
        <v>0</v>
      </c>
      <c r="Q146" s="33" t="s">
        <v>187</v>
      </c>
      <c r="R146" s="34">
        <f>1-(Q146=Q145)</f>
        <v>0</v>
      </c>
      <c r="S146" s="34">
        <f>N146+T146/1000+U146/10000+V146/100000+W146/1000000+X146/10000000+Y146/100000000</f>
        <v>292.14749999999998</v>
      </c>
      <c r="T146" s="29">
        <v>147</v>
      </c>
      <c r="U146" s="27">
        <v>145</v>
      </c>
      <c r="V146" s="27"/>
      <c r="W146" s="27"/>
      <c r="X146" s="27"/>
      <c r="Y146" s="27"/>
      <c r="AA146" s="35">
        <v>0</v>
      </c>
      <c r="AB146" s="35">
        <v>0</v>
      </c>
      <c r="AC146" s="35">
        <v>0</v>
      </c>
      <c r="AD146" s="35">
        <v>0</v>
      </c>
      <c r="AE146" s="36">
        <v>2</v>
      </c>
      <c r="AF146" s="63">
        <v>292.14749999999998</v>
      </c>
      <c r="AG146" s="38">
        <v>147</v>
      </c>
      <c r="AH146" s="32">
        <v>439</v>
      </c>
      <c r="AI146" s="38"/>
      <c r="AJ146" s="38"/>
      <c r="AK146" s="38"/>
      <c r="AL146" s="30"/>
      <c r="AM146" s="26"/>
      <c r="AN146" s="1"/>
    </row>
    <row r="147" spans="1:40" ht="15" x14ac:dyDescent="0.25">
      <c r="A147" s="57">
        <v>16</v>
      </c>
      <c r="B147" s="57">
        <v>15</v>
      </c>
      <c r="C147" s="1" t="s">
        <v>699</v>
      </c>
      <c r="D147" s="29" t="s">
        <v>174</v>
      </c>
      <c r="E147" s="29"/>
      <c r="F147" s="27">
        <v>144</v>
      </c>
      <c r="G147" s="27">
        <v>131</v>
      </c>
      <c r="H147" s="27"/>
      <c r="I147" s="27"/>
      <c r="J147" s="27"/>
      <c r="K147" s="32">
        <f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275</v>
      </c>
      <c r="L147" s="32" t="s">
        <v>928</v>
      </c>
      <c r="M147" s="32"/>
      <c r="N147" s="39">
        <f>K147-(ROW(K147)-ROW(K$6))/10000</f>
        <v>274.98590000000002</v>
      </c>
      <c r="O147" s="32">
        <f>COUNT(E147:J147)</f>
        <v>2</v>
      </c>
      <c r="P147" s="32">
        <f ca="1">IF(AND(O147=1,OFFSET(D147,0,P$3)&gt;0),"Y",0)</f>
        <v>0</v>
      </c>
      <c r="Q147" s="33" t="s">
        <v>187</v>
      </c>
      <c r="R147" s="34">
        <f>1-(Q147=Q146)</f>
        <v>0</v>
      </c>
      <c r="S147" s="34">
        <f>N147+T147/1000+U147/10000+V147/100000+W147/1000000+X147/10000000+Y147/100000000</f>
        <v>275.00161000000003</v>
      </c>
      <c r="T147" s="29"/>
      <c r="U147" s="27">
        <v>144</v>
      </c>
      <c r="V147" s="27">
        <v>131</v>
      </c>
      <c r="W147" s="27"/>
      <c r="X147" s="27"/>
      <c r="Y147" s="27"/>
      <c r="AA147" s="35">
        <v>0</v>
      </c>
      <c r="AB147" s="35">
        <v>0</v>
      </c>
      <c r="AC147" s="35">
        <v>0</v>
      </c>
      <c r="AD147" s="35">
        <v>0</v>
      </c>
      <c r="AE147" s="36">
        <v>2</v>
      </c>
      <c r="AF147" s="63">
        <v>275.00161000000003</v>
      </c>
      <c r="AG147" s="38">
        <v>144</v>
      </c>
      <c r="AH147" s="32">
        <v>419</v>
      </c>
      <c r="AI147" s="38"/>
      <c r="AJ147" s="38"/>
      <c r="AK147" s="38"/>
      <c r="AL147" s="30"/>
      <c r="AM147" s="26"/>
      <c r="AN147" s="1"/>
    </row>
    <row r="148" spans="1:40" ht="15" x14ac:dyDescent="0.25">
      <c r="A148" s="57">
        <v>17</v>
      </c>
      <c r="B148" s="57">
        <v>16</v>
      </c>
      <c r="C148" s="1" t="s">
        <v>325</v>
      </c>
      <c r="D148" s="29" t="s">
        <v>40</v>
      </c>
      <c r="E148" s="29"/>
      <c r="F148" s="27">
        <v>129</v>
      </c>
      <c r="G148" s="27"/>
      <c r="H148" s="27">
        <v>133</v>
      </c>
      <c r="I148" s="27"/>
      <c r="J148" s="27"/>
      <c r="K148" s="32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262</v>
      </c>
      <c r="L148" s="32" t="s">
        <v>928</v>
      </c>
      <c r="M148" s="32"/>
      <c r="N148" s="39">
        <f>K148-(ROW(K148)-ROW(K$6))/10000</f>
        <v>261.98579999999998</v>
      </c>
      <c r="O148" s="32">
        <f>COUNT(E148:J148)</f>
        <v>2</v>
      </c>
      <c r="P148" s="32">
        <f ca="1">IF(AND(O148=1,OFFSET(D148,0,P$3)&gt;0),"Y",0)</f>
        <v>0</v>
      </c>
      <c r="Q148" s="33" t="s">
        <v>187</v>
      </c>
      <c r="R148" s="34">
        <f>1-(Q148=Q147)</f>
        <v>0</v>
      </c>
      <c r="S148" s="34">
        <f>N148+T148/1000+U148/10000+V148/100000+W148/1000000+X148/10000000+Y148/100000000</f>
        <v>262.00002999999998</v>
      </c>
      <c r="T148" s="29"/>
      <c r="U148" s="27">
        <v>129</v>
      </c>
      <c r="V148" s="27">
        <v>133</v>
      </c>
      <c r="W148" s="27"/>
      <c r="X148" s="27"/>
      <c r="Y148" s="27"/>
      <c r="AA148" s="35">
        <v>0</v>
      </c>
      <c r="AB148" s="35">
        <v>0</v>
      </c>
      <c r="AC148" s="35">
        <v>0</v>
      </c>
      <c r="AD148" s="35">
        <v>0</v>
      </c>
      <c r="AE148" s="36">
        <v>2</v>
      </c>
      <c r="AF148" s="63">
        <v>262.00002999999998</v>
      </c>
      <c r="AG148" s="38">
        <v>133</v>
      </c>
      <c r="AH148" s="32">
        <v>395</v>
      </c>
      <c r="AI148" s="38"/>
      <c r="AJ148" s="38"/>
      <c r="AK148" s="38"/>
      <c r="AL148" s="30"/>
      <c r="AM148" s="26"/>
      <c r="AN148" s="1"/>
    </row>
    <row r="149" spans="1:40" ht="15" x14ac:dyDescent="0.25">
      <c r="A149" s="57">
        <v>18</v>
      </c>
      <c r="B149" s="57">
        <v>17</v>
      </c>
      <c r="C149" s="1" t="s">
        <v>387</v>
      </c>
      <c r="D149" s="29" t="s">
        <v>76</v>
      </c>
      <c r="E149" s="29"/>
      <c r="F149" s="27">
        <v>93</v>
      </c>
      <c r="G149" s="27">
        <v>75</v>
      </c>
      <c r="H149" s="27">
        <v>94</v>
      </c>
      <c r="I149" s="27"/>
      <c r="J149" s="27"/>
      <c r="K149" s="32">
        <f>IFERROR(LARGE(E149:J149,1),0)+IF($D$5&gt;=2,IFERROR(LARGE(E149:J149,2),0),0)+IF($D$5&gt;=3,IFERROR(LARGE(E149:J149,3),0),0)+IF($D$5&gt;=4,IFERROR(LARGE(E149:J149,4),0),0)+IF($D$5&gt;=5,IFERROR(LARGE(E149:J149,5),0),0)+IF($D$5&gt;=6,IFERROR(LARGE(E149:J149,6),0),0)</f>
        <v>262</v>
      </c>
      <c r="L149" s="32" t="s">
        <v>928</v>
      </c>
      <c r="M149" s="32"/>
      <c r="N149" s="39">
        <f>K149-(ROW(K149)-ROW(K$6))/10000</f>
        <v>261.98570000000001</v>
      </c>
      <c r="O149" s="32">
        <f>COUNT(E149:J149)</f>
        <v>3</v>
      </c>
      <c r="P149" s="32">
        <f ca="1">IF(AND(O149=1,OFFSET(D149,0,P$3)&gt;0),"Y",0)</f>
        <v>0</v>
      </c>
      <c r="Q149" s="33" t="s">
        <v>187</v>
      </c>
      <c r="R149" s="34">
        <f>1-(Q149=Q148)</f>
        <v>0</v>
      </c>
      <c r="S149" s="34">
        <f>N149+T149/1000+U149/10000+V149/100000+W149/1000000+X149/10000000+Y149/100000000</f>
        <v>261.996015</v>
      </c>
      <c r="T149" s="29"/>
      <c r="U149" s="27">
        <v>93</v>
      </c>
      <c r="V149" s="27">
        <v>94</v>
      </c>
      <c r="W149" s="27">
        <v>75</v>
      </c>
      <c r="X149" s="27"/>
      <c r="Y149" s="27"/>
      <c r="AA149" s="35">
        <v>0</v>
      </c>
      <c r="AB149" s="35">
        <v>0</v>
      </c>
      <c r="AC149" s="35">
        <v>0</v>
      </c>
      <c r="AD149" s="35">
        <v>0</v>
      </c>
      <c r="AE149" s="36">
        <v>3</v>
      </c>
      <c r="AF149" s="63">
        <v>261.996015</v>
      </c>
      <c r="AG149" s="38">
        <v>94</v>
      </c>
      <c r="AH149" s="32">
        <v>281</v>
      </c>
      <c r="AI149" s="38"/>
      <c r="AJ149" s="38"/>
      <c r="AK149" s="38"/>
      <c r="AL149" s="30"/>
      <c r="AM149" s="26"/>
      <c r="AN149" s="1"/>
    </row>
    <row r="150" spans="1:40" ht="15" x14ac:dyDescent="0.25">
      <c r="A150" s="57">
        <v>19</v>
      </c>
      <c r="B150" s="57">
        <v>18</v>
      </c>
      <c r="C150" s="1" t="s">
        <v>700</v>
      </c>
      <c r="D150" s="29" t="s">
        <v>59</v>
      </c>
      <c r="E150" s="29">
        <v>137</v>
      </c>
      <c r="F150" s="27"/>
      <c r="G150" s="27">
        <v>111</v>
      </c>
      <c r="H150" s="27"/>
      <c r="I150" s="27"/>
      <c r="J150" s="27"/>
      <c r="K150" s="32">
        <f>IFERROR(LARGE(E150:J150,1),0)+IF($D$5&gt;=2,IFERROR(LARGE(E150:J150,2),0),0)+IF($D$5&gt;=3,IFERROR(LARGE(E150:J150,3),0),0)+IF($D$5&gt;=4,IFERROR(LARGE(E150:J150,4),0),0)+IF($D$5&gt;=5,IFERROR(LARGE(E150:J150,5),0),0)+IF($D$5&gt;=6,IFERROR(LARGE(E150:J150,6),0),0)</f>
        <v>248</v>
      </c>
      <c r="L150" s="32" t="s">
        <v>928</v>
      </c>
      <c r="M150" s="32"/>
      <c r="N150" s="39">
        <f>K150-(ROW(K150)-ROW(K$6))/10000</f>
        <v>247.98560000000001</v>
      </c>
      <c r="O150" s="32">
        <f>COUNT(E150:J150)</f>
        <v>2</v>
      </c>
      <c r="P150" s="32">
        <f ca="1">IF(AND(O150=1,OFFSET(D150,0,P$3)&gt;0),"Y",0)</f>
        <v>0</v>
      </c>
      <c r="Q150" s="33" t="s">
        <v>187</v>
      </c>
      <c r="R150" s="34">
        <f>1-(Q150=Q149)</f>
        <v>0</v>
      </c>
      <c r="S150" s="34">
        <f>N150+T150/1000+U150/10000+V150/100000+W150/1000000+X150/10000000+Y150/100000000</f>
        <v>248.12371000000002</v>
      </c>
      <c r="T150" s="29">
        <v>137</v>
      </c>
      <c r="U150" s="27"/>
      <c r="V150" s="27">
        <v>111</v>
      </c>
      <c r="W150" s="27"/>
      <c r="X150" s="27"/>
      <c r="Y150" s="27"/>
      <c r="AA150" s="35">
        <v>0</v>
      </c>
      <c r="AB150" s="35">
        <v>0</v>
      </c>
      <c r="AC150" s="35">
        <v>0</v>
      </c>
      <c r="AD150" s="35">
        <v>0</v>
      </c>
      <c r="AE150" s="36">
        <v>2</v>
      </c>
      <c r="AF150" s="63">
        <v>248.12371000000002</v>
      </c>
      <c r="AG150" s="38">
        <v>137</v>
      </c>
      <c r="AH150" s="32">
        <v>385</v>
      </c>
      <c r="AI150" s="38"/>
      <c r="AJ150" s="38"/>
      <c r="AK150" s="38"/>
      <c r="AL150" s="30"/>
      <c r="AM150" s="26"/>
      <c r="AN150" s="1"/>
    </row>
    <row r="151" spans="1:40" ht="15" x14ac:dyDescent="0.25">
      <c r="A151" s="57">
        <v>20</v>
      </c>
      <c r="B151" s="57">
        <v>19</v>
      </c>
      <c r="C151" s="1" t="s">
        <v>701</v>
      </c>
      <c r="D151" s="29" t="s">
        <v>96</v>
      </c>
      <c r="E151" s="29"/>
      <c r="F151" s="27">
        <v>123</v>
      </c>
      <c r="G151" s="27">
        <v>119</v>
      </c>
      <c r="H151" s="27"/>
      <c r="I151" s="27"/>
      <c r="J151" s="27"/>
      <c r="K151" s="32">
        <f>IFERROR(LARGE(E151:J151,1),0)+IF($D$5&gt;=2,IFERROR(LARGE(E151:J151,2),0),0)+IF($D$5&gt;=3,IFERROR(LARGE(E151:J151,3),0),0)+IF($D$5&gt;=4,IFERROR(LARGE(E151:J151,4),0),0)+IF($D$5&gt;=5,IFERROR(LARGE(E151:J151,5),0),0)+IF($D$5&gt;=6,IFERROR(LARGE(E151:J151,6),0),0)</f>
        <v>242</v>
      </c>
      <c r="L151" s="32" t="s">
        <v>928</v>
      </c>
      <c r="M151" s="32"/>
      <c r="N151" s="39">
        <f>K151-(ROW(K151)-ROW(K$6))/10000</f>
        <v>241.9855</v>
      </c>
      <c r="O151" s="32">
        <f>COUNT(E151:J151)</f>
        <v>2</v>
      </c>
      <c r="P151" s="32">
        <f ca="1">IF(AND(O151=1,OFFSET(D151,0,P$3)&gt;0),"Y",0)</f>
        <v>0</v>
      </c>
      <c r="Q151" s="33" t="s">
        <v>187</v>
      </c>
      <c r="R151" s="34">
        <f>1-(Q151=Q150)</f>
        <v>0</v>
      </c>
      <c r="S151" s="34">
        <f>N151+T151/1000+U151/10000+V151/100000+W151/1000000+X151/10000000+Y151/100000000</f>
        <v>241.99899000000002</v>
      </c>
      <c r="T151" s="29"/>
      <c r="U151" s="27">
        <v>123</v>
      </c>
      <c r="V151" s="27">
        <v>119</v>
      </c>
      <c r="W151" s="27"/>
      <c r="X151" s="27"/>
      <c r="Y151" s="27"/>
      <c r="AA151" s="35" t="s">
        <v>929</v>
      </c>
      <c r="AB151" s="35">
        <v>0</v>
      </c>
      <c r="AC151" s="35">
        <v>0</v>
      </c>
      <c r="AD151" s="35">
        <v>0</v>
      </c>
      <c r="AE151" s="36">
        <v>2</v>
      </c>
      <c r="AF151" s="63">
        <v>241.99899000000002</v>
      </c>
      <c r="AG151" s="38">
        <v>123</v>
      </c>
      <c r="AH151" s="32">
        <v>365</v>
      </c>
      <c r="AI151" s="38"/>
      <c r="AJ151" s="38"/>
      <c r="AK151" s="38"/>
      <c r="AL151" s="30"/>
      <c r="AM151" s="26"/>
      <c r="AN151" s="1"/>
    </row>
    <row r="152" spans="1:40" ht="15" x14ac:dyDescent="0.25">
      <c r="A152" s="57">
        <v>21</v>
      </c>
      <c r="B152" s="57">
        <v>20</v>
      </c>
      <c r="C152" s="1" t="s">
        <v>345</v>
      </c>
      <c r="D152" s="29" t="s">
        <v>34</v>
      </c>
      <c r="E152" s="29"/>
      <c r="F152" s="27">
        <v>102</v>
      </c>
      <c r="G152" s="27"/>
      <c r="H152" s="27">
        <v>118</v>
      </c>
      <c r="I152" s="27"/>
      <c r="J152" s="27"/>
      <c r="K152" s="32">
        <f>IFERROR(LARGE(E152:J152,1),0)+IF($D$5&gt;=2,IFERROR(LARGE(E152:J152,2),0),0)+IF($D$5&gt;=3,IFERROR(LARGE(E152:J152,3),0),0)+IF($D$5&gt;=4,IFERROR(LARGE(E152:J152,4),0),0)+IF($D$5&gt;=5,IFERROR(LARGE(E152:J152,5),0),0)+IF($D$5&gt;=6,IFERROR(LARGE(E152:J152,6),0),0)</f>
        <v>220</v>
      </c>
      <c r="L152" s="32" t="s">
        <v>928</v>
      </c>
      <c r="M152" s="32"/>
      <c r="N152" s="39">
        <f>K152-(ROW(K152)-ROW(K$6))/10000</f>
        <v>219.9854</v>
      </c>
      <c r="O152" s="32">
        <f>COUNT(E152:J152)</f>
        <v>2</v>
      </c>
      <c r="P152" s="32">
        <f ca="1">IF(AND(O152=1,OFFSET(D152,0,P$3)&gt;0),"Y",0)</f>
        <v>0</v>
      </c>
      <c r="Q152" s="33" t="s">
        <v>187</v>
      </c>
      <c r="R152" s="34">
        <f>1-(Q152=Q151)</f>
        <v>0</v>
      </c>
      <c r="S152" s="34">
        <f>N152+T152/1000+U152/10000+V152/100000+W152/1000000+X152/10000000+Y152/100000000</f>
        <v>219.99678</v>
      </c>
      <c r="T152" s="29"/>
      <c r="U152" s="27">
        <v>102</v>
      </c>
      <c r="V152" s="27">
        <v>118</v>
      </c>
      <c r="W152" s="27"/>
      <c r="X152" s="27"/>
      <c r="Y152" s="27"/>
      <c r="AA152" s="35">
        <v>0</v>
      </c>
      <c r="AB152" s="35">
        <v>0</v>
      </c>
      <c r="AC152" s="35">
        <v>0</v>
      </c>
      <c r="AD152" s="35">
        <v>0</v>
      </c>
      <c r="AE152" s="36">
        <v>2</v>
      </c>
      <c r="AF152" s="63">
        <v>219.99678</v>
      </c>
      <c r="AG152" s="38">
        <v>118</v>
      </c>
      <c r="AH152" s="32">
        <v>338</v>
      </c>
      <c r="AI152" s="38"/>
      <c r="AJ152" s="38"/>
      <c r="AK152" s="38"/>
      <c r="AL152" s="30"/>
      <c r="AM152" s="26"/>
      <c r="AN152" s="1"/>
    </row>
    <row r="153" spans="1:40" ht="15" x14ac:dyDescent="0.25">
      <c r="A153" s="57">
        <v>22</v>
      </c>
      <c r="B153" s="57">
        <v>21</v>
      </c>
      <c r="C153" s="1" t="s">
        <v>702</v>
      </c>
      <c r="D153" s="29" t="s">
        <v>59</v>
      </c>
      <c r="E153" s="29">
        <v>100</v>
      </c>
      <c r="F153" s="27"/>
      <c r="G153" s="27">
        <v>99</v>
      </c>
      <c r="H153" s="27"/>
      <c r="I153" s="27"/>
      <c r="J153" s="27"/>
      <c r="K153" s="32">
        <f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199</v>
      </c>
      <c r="L153" s="32" t="s">
        <v>928</v>
      </c>
      <c r="M153" s="32"/>
      <c r="N153" s="39">
        <f>K153-(ROW(K153)-ROW(K$6))/10000</f>
        <v>198.9853</v>
      </c>
      <c r="O153" s="32">
        <f>COUNT(E153:J153)</f>
        <v>2</v>
      </c>
      <c r="P153" s="32">
        <f ca="1">IF(AND(O153=1,OFFSET(D153,0,P$3)&gt;0),"Y",0)</f>
        <v>0</v>
      </c>
      <c r="Q153" s="33" t="s">
        <v>187</v>
      </c>
      <c r="R153" s="34">
        <f>1-(Q153=Q152)</f>
        <v>0</v>
      </c>
      <c r="S153" s="34">
        <f>N153+T153/1000+U153/10000+V153/100000+W153/1000000+X153/10000000+Y153/100000000</f>
        <v>199.08628999999999</v>
      </c>
      <c r="T153" s="29">
        <v>100</v>
      </c>
      <c r="U153" s="27"/>
      <c r="V153" s="27">
        <v>99</v>
      </c>
      <c r="W153" s="27"/>
      <c r="X153" s="27"/>
      <c r="Y153" s="27"/>
      <c r="AA153" s="35">
        <v>0</v>
      </c>
      <c r="AB153" s="35">
        <v>0</v>
      </c>
      <c r="AC153" s="35">
        <v>0</v>
      </c>
      <c r="AD153" s="35">
        <v>0</v>
      </c>
      <c r="AE153" s="36">
        <v>2</v>
      </c>
      <c r="AF153" s="63">
        <v>199.08628999999999</v>
      </c>
      <c r="AG153" s="38">
        <v>100</v>
      </c>
      <c r="AH153" s="32">
        <v>299</v>
      </c>
      <c r="AI153" s="38"/>
      <c r="AJ153" s="38"/>
      <c r="AK153" s="38"/>
      <c r="AL153" s="30"/>
      <c r="AM153" s="26"/>
      <c r="AN153" s="1"/>
    </row>
    <row r="154" spans="1:40" ht="15" x14ac:dyDescent="0.25">
      <c r="A154" s="57">
        <v>23</v>
      </c>
      <c r="B154" s="57">
        <v>22</v>
      </c>
      <c r="C154" s="1" t="s">
        <v>703</v>
      </c>
      <c r="D154" s="29" t="s">
        <v>34</v>
      </c>
      <c r="E154" s="29">
        <v>190</v>
      </c>
      <c r="F154" s="27"/>
      <c r="G154" s="27"/>
      <c r="H154" s="27"/>
      <c r="I154" s="27"/>
      <c r="J154" s="27"/>
      <c r="K154" s="32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190</v>
      </c>
      <c r="L154" s="32" t="s">
        <v>928</v>
      </c>
      <c r="M154" s="32"/>
      <c r="N154" s="39">
        <f>K154-(ROW(K154)-ROW(K$6))/10000</f>
        <v>189.98519999999999</v>
      </c>
      <c r="O154" s="32">
        <f>COUNT(E154:J154)</f>
        <v>1</v>
      </c>
      <c r="P154" s="32">
        <f ca="1">IF(AND(O154=1,OFFSET(D154,0,P$3)&gt;0),"Y",0)</f>
        <v>0</v>
      </c>
      <c r="Q154" s="33" t="s">
        <v>187</v>
      </c>
      <c r="R154" s="34">
        <f>1-(Q154=Q153)</f>
        <v>0</v>
      </c>
      <c r="S154" s="34">
        <f>N154+T154/1000+U154/10000+V154/100000+W154/1000000+X154/10000000+Y154/100000000</f>
        <v>190.17519999999999</v>
      </c>
      <c r="T154" s="29">
        <v>190</v>
      </c>
      <c r="U154" s="27"/>
      <c r="V154" s="27"/>
      <c r="W154" s="27"/>
      <c r="X154" s="27"/>
      <c r="Y154" s="27"/>
      <c r="AA154" s="35">
        <v>0</v>
      </c>
      <c r="AB154" s="35">
        <v>0</v>
      </c>
      <c r="AC154" s="35">
        <v>0</v>
      </c>
      <c r="AD154" s="35">
        <v>0</v>
      </c>
      <c r="AE154" s="36">
        <v>1</v>
      </c>
      <c r="AF154" s="63">
        <v>190.17519999999999</v>
      </c>
      <c r="AG154" s="38">
        <v>190</v>
      </c>
      <c r="AH154" s="32">
        <v>380</v>
      </c>
      <c r="AI154" s="38"/>
      <c r="AJ154" s="38"/>
      <c r="AK154" s="38"/>
      <c r="AL154" s="30"/>
      <c r="AM154" s="26"/>
      <c r="AN154" s="1"/>
    </row>
    <row r="155" spans="1:40" ht="15" x14ac:dyDescent="0.25">
      <c r="A155" s="57">
        <v>24</v>
      </c>
      <c r="B155" s="57">
        <v>23</v>
      </c>
      <c r="C155" s="1" t="s">
        <v>704</v>
      </c>
      <c r="D155" s="29" t="s">
        <v>29</v>
      </c>
      <c r="E155" s="29">
        <v>182</v>
      </c>
      <c r="F155" s="27"/>
      <c r="G155" s="27"/>
      <c r="H155" s="27"/>
      <c r="I155" s="27"/>
      <c r="J155" s="27"/>
      <c r="K155" s="32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182</v>
      </c>
      <c r="L155" s="32" t="s">
        <v>928</v>
      </c>
      <c r="M155" s="32"/>
      <c r="N155" s="39">
        <f>K155-(ROW(K155)-ROW(K$6))/10000</f>
        <v>181.98509999999999</v>
      </c>
      <c r="O155" s="32">
        <f>COUNT(E155:J155)</f>
        <v>1</v>
      </c>
      <c r="P155" s="32">
        <f ca="1">IF(AND(O155=1,OFFSET(D155,0,P$3)&gt;0),"Y",0)</f>
        <v>0</v>
      </c>
      <c r="Q155" s="33" t="s">
        <v>187</v>
      </c>
      <c r="R155" s="34">
        <f>1-(Q155=Q154)</f>
        <v>0</v>
      </c>
      <c r="S155" s="34">
        <f>N155+T155/1000+U155/10000+V155/100000+W155/1000000+X155/10000000+Y155/100000000</f>
        <v>182.16709999999998</v>
      </c>
      <c r="T155" s="29">
        <v>182</v>
      </c>
      <c r="U155" s="27"/>
      <c r="V155" s="27"/>
      <c r="W155" s="27"/>
      <c r="X155" s="27"/>
      <c r="Y155" s="27"/>
      <c r="AA155" s="35">
        <v>0</v>
      </c>
      <c r="AB155" s="35">
        <v>0</v>
      </c>
      <c r="AC155" s="35">
        <v>0</v>
      </c>
      <c r="AD155" s="35">
        <v>0</v>
      </c>
      <c r="AE155" s="36">
        <v>1</v>
      </c>
      <c r="AF155" s="63">
        <v>182.16709999999998</v>
      </c>
      <c r="AG155" s="38">
        <v>182</v>
      </c>
      <c r="AH155" s="32">
        <v>364</v>
      </c>
      <c r="AI155" s="38"/>
      <c r="AJ155" s="38"/>
      <c r="AK155" s="38"/>
      <c r="AL155" s="30"/>
      <c r="AM155" s="26"/>
      <c r="AN155" s="1"/>
    </row>
    <row r="156" spans="1:40" ht="15" x14ac:dyDescent="0.25">
      <c r="A156" s="57">
        <v>25</v>
      </c>
      <c r="B156" s="57">
        <v>24</v>
      </c>
      <c r="C156" s="1" t="s">
        <v>705</v>
      </c>
      <c r="D156" s="29" t="s">
        <v>174</v>
      </c>
      <c r="E156" s="29"/>
      <c r="F156" s="27">
        <v>92</v>
      </c>
      <c r="G156" s="27">
        <v>88</v>
      </c>
      <c r="H156" s="27"/>
      <c r="I156" s="27"/>
      <c r="J156" s="27"/>
      <c r="K156" s="32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180</v>
      </c>
      <c r="L156" s="32" t="s">
        <v>928</v>
      </c>
      <c r="M156" s="32"/>
      <c r="N156" s="39">
        <f>K156-(ROW(K156)-ROW(K$6))/10000</f>
        <v>179.98500000000001</v>
      </c>
      <c r="O156" s="32">
        <f>COUNT(E156:J156)</f>
        <v>2</v>
      </c>
      <c r="P156" s="32">
        <f ca="1">IF(AND(O156=1,OFFSET(D156,0,P$3)&gt;0),"Y",0)</f>
        <v>0</v>
      </c>
      <c r="Q156" s="33" t="s">
        <v>187</v>
      </c>
      <c r="R156" s="34">
        <f>1-(Q156=Q155)</f>
        <v>0</v>
      </c>
      <c r="S156" s="34">
        <f>N156+T156/1000+U156/10000+V156/100000+W156/1000000+X156/10000000+Y156/100000000</f>
        <v>179.99508</v>
      </c>
      <c r="T156" s="29"/>
      <c r="U156" s="27">
        <v>92</v>
      </c>
      <c r="V156" s="27">
        <v>88</v>
      </c>
      <c r="W156" s="27"/>
      <c r="X156" s="27"/>
      <c r="Y156" s="27"/>
      <c r="AA156" s="35">
        <v>0</v>
      </c>
      <c r="AB156" s="35">
        <v>0</v>
      </c>
      <c r="AC156" s="35">
        <v>0</v>
      </c>
      <c r="AD156" s="35">
        <v>0</v>
      </c>
      <c r="AE156" s="36">
        <v>2</v>
      </c>
      <c r="AF156" s="63">
        <v>179.99508</v>
      </c>
      <c r="AG156" s="38">
        <v>92</v>
      </c>
      <c r="AH156" s="32">
        <v>272</v>
      </c>
      <c r="AI156" s="38"/>
      <c r="AJ156" s="38"/>
      <c r="AK156" s="38"/>
      <c r="AL156" s="30"/>
      <c r="AM156" s="26"/>
      <c r="AN156" s="1"/>
    </row>
    <row r="157" spans="1:40" ht="15" x14ac:dyDescent="0.25">
      <c r="A157" s="57">
        <v>26</v>
      </c>
      <c r="B157" s="57">
        <v>25</v>
      </c>
      <c r="C157" s="1" t="s">
        <v>706</v>
      </c>
      <c r="D157" s="29" t="s">
        <v>104</v>
      </c>
      <c r="E157" s="29">
        <v>86</v>
      </c>
      <c r="F157" s="27">
        <v>91</v>
      </c>
      <c r="G157" s="27"/>
      <c r="H157" s="27"/>
      <c r="I157" s="27"/>
      <c r="J157" s="27"/>
      <c r="K157" s="32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177</v>
      </c>
      <c r="L157" s="32" t="s">
        <v>928</v>
      </c>
      <c r="M157" s="32"/>
      <c r="N157" s="39">
        <f>K157-(ROW(K157)-ROW(K$6))/10000</f>
        <v>176.98490000000001</v>
      </c>
      <c r="O157" s="32">
        <f>COUNT(E157:J157)</f>
        <v>2</v>
      </c>
      <c r="P157" s="32">
        <f ca="1">IF(AND(O157=1,OFFSET(D157,0,P$3)&gt;0),"Y",0)</f>
        <v>0</v>
      </c>
      <c r="Q157" s="33" t="s">
        <v>187</v>
      </c>
      <c r="R157" s="34">
        <f>1-(Q157=Q156)</f>
        <v>0</v>
      </c>
      <c r="S157" s="34">
        <f>N157+T157/1000+U157/10000+V157/100000+W157/1000000+X157/10000000+Y157/100000000</f>
        <v>177.08</v>
      </c>
      <c r="T157" s="29">
        <v>86</v>
      </c>
      <c r="U157" s="27">
        <v>91</v>
      </c>
      <c r="V157" s="27"/>
      <c r="W157" s="27"/>
      <c r="X157" s="27"/>
      <c r="Y157" s="27"/>
      <c r="AA157" s="35">
        <v>0</v>
      </c>
      <c r="AB157" s="35">
        <v>0</v>
      </c>
      <c r="AC157" s="35">
        <v>0</v>
      </c>
      <c r="AD157" s="35">
        <v>0</v>
      </c>
      <c r="AE157" s="36">
        <v>2</v>
      </c>
      <c r="AF157" s="63">
        <v>177.08</v>
      </c>
      <c r="AG157" s="38">
        <v>91</v>
      </c>
      <c r="AH157" s="32">
        <v>268</v>
      </c>
      <c r="AI157" s="38"/>
      <c r="AJ157" s="38"/>
      <c r="AK157" s="38"/>
      <c r="AL157" s="30"/>
      <c r="AM157" s="26"/>
      <c r="AN157" s="1"/>
    </row>
    <row r="158" spans="1:40" ht="15" x14ac:dyDescent="0.25">
      <c r="A158" s="57">
        <v>27</v>
      </c>
      <c r="B158" s="57">
        <v>26</v>
      </c>
      <c r="C158" s="1" t="s">
        <v>707</v>
      </c>
      <c r="D158" s="29" t="s">
        <v>124</v>
      </c>
      <c r="E158" s="29">
        <v>168</v>
      </c>
      <c r="F158" s="27"/>
      <c r="G158" s="27"/>
      <c r="H158" s="27"/>
      <c r="I158" s="27"/>
      <c r="J158" s="27"/>
      <c r="K158" s="32">
        <f>IFERROR(LARGE(E158:J158,1),0)+IF($D$5&gt;=2,IFERROR(LARGE(E158:J158,2),0),0)+IF($D$5&gt;=3,IFERROR(LARGE(E158:J158,3),0),0)+IF($D$5&gt;=4,IFERROR(LARGE(E158:J158,4),0),0)+IF($D$5&gt;=5,IFERROR(LARGE(E158:J158,5),0),0)+IF($D$5&gt;=6,IFERROR(LARGE(E158:J158,6),0),0)</f>
        <v>168</v>
      </c>
      <c r="L158" s="32" t="s">
        <v>928</v>
      </c>
      <c r="M158" s="32"/>
      <c r="N158" s="39">
        <f>K158-(ROW(K158)-ROW(K$6))/10000</f>
        <v>167.98480000000001</v>
      </c>
      <c r="O158" s="32">
        <f>COUNT(E158:J158)</f>
        <v>1</v>
      </c>
      <c r="P158" s="32">
        <f ca="1">IF(AND(O158=1,OFFSET(D158,0,P$3)&gt;0),"Y",0)</f>
        <v>0</v>
      </c>
      <c r="Q158" s="33" t="s">
        <v>187</v>
      </c>
      <c r="R158" s="34">
        <f>1-(Q158=Q157)</f>
        <v>0</v>
      </c>
      <c r="S158" s="34">
        <f>N158+T158/1000+U158/10000+V158/100000+W158/1000000+X158/10000000+Y158/100000000</f>
        <v>168.15280000000001</v>
      </c>
      <c r="T158" s="29">
        <v>168</v>
      </c>
      <c r="U158" s="27"/>
      <c r="V158" s="27"/>
      <c r="W158" s="27"/>
      <c r="X158" s="27"/>
      <c r="Y158" s="27"/>
      <c r="AA158" s="35">
        <v>0</v>
      </c>
      <c r="AB158" s="35">
        <v>0</v>
      </c>
      <c r="AC158" s="35">
        <v>0</v>
      </c>
      <c r="AD158" s="35">
        <v>0</v>
      </c>
      <c r="AE158" s="36">
        <v>1</v>
      </c>
      <c r="AF158" s="63">
        <v>168.15280000000001</v>
      </c>
      <c r="AG158" s="38">
        <v>168</v>
      </c>
      <c r="AH158" s="32">
        <v>336</v>
      </c>
      <c r="AI158" s="38"/>
      <c r="AJ158" s="38"/>
      <c r="AK158" s="38"/>
      <c r="AL158" s="30"/>
      <c r="AM158" s="26"/>
      <c r="AN158" s="1"/>
    </row>
    <row r="159" spans="1:40" ht="15" x14ac:dyDescent="0.25">
      <c r="A159" s="57">
        <v>28</v>
      </c>
      <c r="B159" s="57">
        <v>27</v>
      </c>
      <c r="C159" s="1" t="s">
        <v>388</v>
      </c>
      <c r="D159" s="29" t="s">
        <v>76</v>
      </c>
      <c r="E159" s="29"/>
      <c r="F159" s="27"/>
      <c r="G159" s="27">
        <v>74</v>
      </c>
      <c r="H159" s="27">
        <v>93</v>
      </c>
      <c r="I159" s="27"/>
      <c r="J159" s="27"/>
      <c r="K159" s="32">
        <f>IFERROR(LARGE(E159:J159,1),0)+IF($D$5&gt;=2,IFERROR(LARGE(E159:J159,2),0),0)+IF($D$5&gt;=3,IFERROR(LARGE(E159:J159,3),0),0)+IF($D$5&gt;=4,IFERROR(LARGE(E159:J159,4),0),0)+IF($D$5&gt;=5,IFERROR(LARGE(E159:J159,5),0),0)+IF($D$5&gt;=6,IFERROR(LARGE(E159:J159,6),0),0)</f>
        <v>167</v>
      </c>
      <c r="L159" s="32" t="s">
        <v>928</v>
      </c>
      <c r="M159" s="32"/>
      <c r="N159" s="39">
        <f>K159-(ROW(K159)-ROW(K$6))/10000</f>
        <v>166.9847</v>
      </c>
      <c r="O159" s="32">
        <f>COUNT(E159:J159)</f>
        <v>2</v>
      </c>
      <c r="P159" s="32">
        <f ca="1">IF(AND(O159=1,OFFSET(D159,0,P$3)&gt;0),"Y",0)</f>
        <v>0</v>
      </c>
      <c r="Q159" s="33" t="s">
        <v>187</v>
      </c>
      <c r="R159" s="34">
        <f>1-(Q159=Q158)</f>
        <v>0</v>
      </c>
      <c r="S159" s="34">
        <f>N159+T159/1000+U159/10000+V159/100000+W159/1000000+X159/10000000+Y159/100000000</f>
        <v>166.98570400000003</v>
      </c>
      <c r="T159" s="29"/>
      <c r="U159" s="27"/>
      <c r="V159" s="27">
        <v>93</v>
      </c>
      <c r="W159" s="27">
        <v>74</v>
      </c>
      <c r="X159" s="27"/>
      <c r="Y159" s="27"/>
      <c r="AA159" s="35">
        <v>0</v>
      </c>
      <c r="AB159" s="35">
        <v>0</v>
      </c>
      <c r="AC159" s="35">
        <v>0</v>
      </c>
      <c r="AD159" s="35">
        <v>0</v>
      </c>
      <c r="AE159" s="36">
        <v>2</v>
      </c>
      <c r="AF159" s="63">
        <v>166.98570400000003</v>
      </c>
      <c r="AG159" s="38">
        <v>93</v>
      </c>
      <c r="AH159" s="32">
        <v>260</v>
      </c>
      <c r="AI159" s="38"/>
      <c r="AJ159" s="38"/>
      <c r="AK159" s="38"/>
      <c r="AL159" s="30"/>
      <c r="AM159" s="26"/>
      <c r="AN159" s="1"/>
    </row>
    <row r="160" spans="1:40" ht="15" x14ac:dyDescent="0.25">
      <c r="A160" s="57">
        <v>29</v>
      </c>
      <c r="B160" s="57">
        <v>28</v>
      </c>
      <c r="C160" s="1" t="s">
        <v>304</v>
      </c>
      <c r="D160" s="29" t="s">
        <v>52</v>
      </c>
      <c r="E160" s="29"/>
      <c r="F160" s="27"/>
      <c r="G160" s="27"/>
      <c r="H160" s="27">
        <v>144</v>
      </c>
      <c r="I160" s="27"/>
      <c r="J160" s="27"/>
      <c r="K160" s="32">
        <f>IFERROR(LARGE(E160:J160,1),0)+IF($D$5&gt;=2,IFERROR(LARGE(E160:J160,2),0),0)+IF($D$5&gt;=3,IFERROR(LARGE(E160:J160,3),0),0)+IF($D$5&gt;=4,IFERROR(LARGE(E160:J160,4),0),0)+IF($D$5&gt;=5,IFERROR(LARGE(E160:J160,5),0),0)+IF($D$5&gt;=6,IFERROR(LARGE(E160:J160,6),0),0)</f>
        <v>144</v>
      </c>
      <c r="L160" s="32" t="s">
        <v>928</v>
      </c>
      <c r="M160" s="32"/>
      <c r="N160" s="39">
        <f>K160-(ROW(K160)-ROW(K$6))/10000</f>
        <v>143.9846</v>
      </c>
      <c r="O160" s="32">
        <f>COUNT(E160:J160)</f>
        <v>1</v>
      </c>
      <c r="P160" s="32" t="str">
        <f ca="1">IF(AND(O160=1,OFFSET(D160,0,P$3)&gt;0),"Y",0)</f>
        <v>Y</v>
      </c>
      <c r="Q160" s="33" t="s">
        <v>187</v>
      </c>
      <c r="R160" s="34">
        <f>1-(Q160=Q159)</f>
        <v>0</v>
      </c>
      <c r="S160" s="34">
        <f>N160+T160/1000+U160/10000+V160/100000+W160/1000000+X160/10000000+Y160/100000000</f>
        <v>143.98604</v>
      </c>
      <c r="T160" s="29"/>
      <c r="U160" s="27"/>
      <c r="V160" s="27">
        <v>144</v>
      </c>
      <c r="W160" s="27"/>
      <c r="X160" s="27"/>
      <c r="Y160" s="27"/>
      <c r="AA160" s="35">
        <v>0</v>
      </c>
      <c r="AB160" s="35">
        <v>0</v>
      </c>
      <c r="AC160" s="35">
        <v>0</v>
      </c>
      <c r="AD160" s="35">
        <v>0</v>
      </c>
      <c r="AE160" s="36">
        <v>1</v>
      </c>
      <c r="AF160" s="63">
        <v>143.98604</v>
      </c>
      <c r="AG160" s="38">
        <v>144</v>
      </c>
      <c r="AH160" s="32">
        <v>288</v>
      </c>
      <c r="AI160" s="38"/>
      <c r="AJ160" s="38"/>
      <c r="AK160" s="38"/>
      <c r="AL160" s="30"/>
      <c r="AM160" s="26"/>
      <c r="AN160" s="1"/>
    </row>
    <row r="161" spans="1:40" ht="15" x14ac:dyDescent="0.25">
      <c r="A161" s="57">
        <v>30</v>
      </c>
      <c r="B161" s="57">
        <v>29</v>
      </c>
      <c r="C161" s="1" t="s">
        <v>708</v>
      </c>
      <c r="D161" s="29" t="s">
        <v>174</v>
      </c>
      <c r="E161" s="29">
        <v>130</v>
      </c>
      <c r="F161" s="27"/>
      <c r="G161" s="27"/>
      <c r="H161" s="27"/>
      <c r="I161" s="27"/>
      <c r="J161" s="27"/>
      <c r="K161" s="32">
        <f>IFERROR(LARGE(E161:J161,1),0)+IF($D$5&gt;=2,IFERROR(LARGE(E161:J161,2),0),0)+IF($D$5&gt;=3,IFERROR(LARGE(E161:J161,3),0),0)+IF($D$5&gt;=4,IFERROR(LARGE(E161:J161,4),0),0)+IF($D$5&gt;=5,IFERROR(LARGE(E161:J161,5),0),0)+IF($D$5&gt;=6,IFERROR(LARGE(E161:J161,6),0),0)</f>
        <v>130</v>
      </c>
      <c r="L161" s="32" t="s">
        <v>928</v>
      </c>
      <c r="M161" s="32"/>
      <c r="N161" s="39">
        <f>K161-(ROW(K161)-ROW(K$6))/10000</f>
        <v>129.9845</v>
      </c>
      <c r="O161" s="32">
        <f>COUNT(E161:J161)</f>
        <v>1</v>
      </c>
      <c r="P161" s="32">
        <f ca="1">IF(AND(O161=1,OFFSET(D161,0,P$3)&gt;0),"Y",0)</f>
        <v>0</v>
      </c>
      <c r="Q161" s="33" t="s">
        <v>187</v>
      </c>
      <c r="R161" s="34">
        <f>1-(Q161=Q160)</f>
        <v>0</v>
      </c>
      <c r="S161" s="34">
        <f>N161+T161/1000+U161/10000+V161/100000+W161/1000000+X161/10000000+Y161/100000000</f>
        <v>130.11449999999999</v>
      </c>
      <c r="T161" s="29">
        <v>130</v>
      </c>
      <c r="U161" s="27"/>
      <c r="V161" s="27"/>
      <c r="W161" s="27"/>
      <c r="X161" s="27"/>
      <c r="Y161" s="27"/>
      <c r="AA161" s="35">
        <v>0</v>
      </c>
      <c r="AB161" s="35">
        <v>0</v>
      </c>
      <c r="AC161" s="35">
        <v>0</v>
      </c>
      <c r="AD161" s="35">
        <v>0</v>
      </c>
      <c r="AE161" s="36">
        <v>1</v>
      </c>
      <c r="AF161" s="63">
        <v>130.11449999999999</v>
      </c>
      <c r="AG161" s="38">
        <v>130</v>
      </c>
      <c r="AH161" s="32">
        <v>260</v>
      </c>
      <c r="AI161" s="38"/>
      <c r="AJ161" s="38"/>
      <c r="AK161" s="38"/>
      <c r="AL161" s="30"/>
      <c r="AM161" s="26"/>
      <c r="AN161" s="1"/>
    </row>
    <row r="162" spans="1:40" ht="15" x14ac:dyDescent="0.25">
      <c r="A162" s="57">
        <v>31</v>
      </c>
      <c r="B162" s="57">
        <v>30</v>
      </c>
      <c r="C162" s="1" t="s">
        <v>709</v>
      </c>
      <c r="D162" s="29" t="s">
        <v>104</v>
      </c>
      <c r="E162" s="29"/>
      <c r="F162" s="27"/>
      <c r="G162" s="27">
        <v>114</v>
      </c>
      <c r="H162" s="27"/>
      <c r="I162" s="27"/>
      <c r="J162" s="27"/>
      <c r="K162" s="32">
        <f>IFERROR(LARGE(E162:J162,1),0)+IF($D$5&gt;=2,IFERROR(LARGE(E162:J162,2),0),0)+IF($D$5&gt;=3,IFERROR(LARGE(E162:J162,3),0),0)+IF($D$5&gt;=4,IFERROR(LARGE(E162:J162,4),0),0)+IF($D$5&gt;=5,IFERROR(LARGE(E162:J162,5),0),0)+IF($D$5&gt;=6,IFERROR(LARGE(E162:J162,6),0),0)</f>
        <v>114</v>
      </c>
      <c r="L162" s="32" t="s">
        <v>928</v>
      </c>
      <c r="M162" s="32"/>
      <c r="N162" s="39">
        <f>K162-(ROW(K162)-ROW(K$6))/10000</f>
        <v>113.98439999999999</v>
      </c>
      <c r="O162" s="32">
        <f>COUNT(E162:J162)</f>
        <v>1</v>
      </c>
      <c r="P162" s="32">
        <f ca="1">IF(AND(O162=1,OFFSET(D162,0,P$3)&gt;0),"Y",0)</f>
        <v>0</v>
      </c>
      <c r="Q162" s="33" t="s">
        <v>187</v>
      </c>
      <c r="R162" s="34">
        <f>1-(Q162=Q161)</f>
        <v>0</v>
      </c>
      <c r="S162" s="34">
        <f>N162+T162/1000+U162/10000+V162/100000+W162/1000000+X162/10000000+Y162/100000000</f>
        <v>113.98554</v>
      </c>
      <c r="T162" s="29"/>
      <c r="U162" s="27"/>
      <c r="V162" s="27">
        <v>114</v>
      </c>
      <c r="W162" s="27"/>
      <c r="X162" s="27"/>
      <c r="Y162" s="27"/>
      <c r="AA162" s="35">
        <v>0</v>
      </c>
      <c r="AB162" s="35">
        <v>0</v>
      </c>
      <c r="AC162" s="35">
        <v>0</v>
      </c>
      <c r="AD162" s="35">
        <v>0</v>
      </c>
      <c r="AE162" s="36">
        <v>1</v>
      </c>
      <c r="AF162" s="63">
        <v>113.98554</v>
      </c>
      <c r="AG162" s="38">
        <v>114</v>
      </c>
      <c r="AH162" s="32">
        <v>228</v>
      </c>
      <c r="AI162" s="38"/>
      <c r="AJ162" s="38"/>
      <c r="AK162" s="38"/>
      <c r="AL162" s="30"/>
      <c r="AM162" s="26"/>
      <c r="AN162" s="1"/>
    </row>
    <row r="163" spans="1:40" ht="15" x14ac:dyDescent="0.25">
      <c r="A163" s="57">
        <v>32</v>
      </c>
      <c r="B163" s="57">
        <v>31</v>
      </c>
      <c r="C163" s="1" t="s">
        <v>710</v>
      </c>
      <c r="D163" s="29" t="s">
        <v>40</v>
      </c>
      <c r="E163" s="29"/>
      <c r="F163" s="27"/>
      <c r="G163" s="27">
        <v>107</v>
      </c>
      <c r="H163" s="27"/>
      <c r="I163" s="27"/>
      <c r="J163" s="27"/>
      <c r="K163" s="32">
        <f>IFERROR(LARGE(E163:J163,1),0)+IF($D$5&gt;=2,IFERROR(LARGE(E163:J163,2),0),0)+IF($D$5&gt;=3,IFERROR(LARGE(E163:J163,3),0),0)+IF($D$5&gt;=4,IFERROR(LARGE(E163:J163,4),0),0)+IF($D$5&gt;=5,IFERROR(LARGE(E163:J163,5),0),0)+IF($D$5&gt;=6,IFERROR(LARGE(E163:J163,6),0),0)</f>
        <v>107</v>
      </c>
      <c r="L163" s="32" t="s">
        <v>928</v>
      </c>
      <c r="M163" s="32"/>
      <c r="N163" s="39">
        <f>K163-(ROW(K163)-ROW(K$6))/10000</f>
        <v>106.9843</v>
      </c>
      <c r="O163" s="32">
        <f>COUNT(E163:J163)</f>
        <v>1</v>
      </c>
      <c r="P163" s="32">
        <f ca="1">IF(AND(O163=1,OFFSET(D163,0,P$3)&gt;0),"Y",0)</f>
        <v>0</v>
      </c>
      <c r="Q163" s="33" t="s">
        <v>187</v>
      </c>
      <c r="R163" s="34">
        <f>1-(Q163=Q162)</f>
        <v>0</v>
      </c>
      <c r="S163" s="34">
        <f>N163+T163/1000+U163/10000+V163/100000+W163/1000000+X163/10000000+Y163/100000000</f>
        <v>106.98537</v>
      </c>
      <c r="T163" s="29"/>
      <c r="U163" s="27"/>
      <c r="V163" s="27">
        <v>107</v>
      </c>
      <c r="W163" s="27"/>
      <c r="X163" s="27"/>
      <c r="Y163" s="27"/>
      <c r="AA163" s="35">
        <v>0</v>
      </c>
      <c r="AB163" s="35">
        <v>0</v>
      </c>
      <c r="AC163" s="35">
        <v>0</v>
      </c>
      <c r="AD163" s="35">
        <v>0</v>
      </c>
      <c r="AE163" s="36">
        <v>1</v>
      </c>
      <c r="AF163" s="63">
        <v>106.98537</v>
      </c>
      <c r="AG163" s="38">
        <v>107</v>
      </c>
      <c r="AH163" s="32">
        <v>214</v>
      </c>
      <c r="AI163" s="38"/>
      <c r="AJ163" s="38"/>
      <c r="AK163" s="38"/>
      <c r="AL163" s="30"/>
      <c r="AM163" s="26"/>
      <c r="AN163" s="1"/>
    </row>
    <row r="164" spans="1:40" ht="15" x14ac:dyDescent="0.25">
      <c r="A164" s="57">
        <v>33</v>
      </c>
      <c r="B164" s="57">
        <v>32</v>
      </c>
      <c r="C164" s="1" t="s">
        <v>711</v>
      </c>
      <c r="D164" s="29" t="s">
        <v>40</v>
      </c>
      <c r="E164" s="29"/>
      <c r="F164" s="27"/>
      <c r="G164" s="27">
        <v>102</v>
      </c>
      <c r="H164" s="27"/>
      <c r="I164" s="27"/>
      <c r="J164" s="27"/>
      <c r="K164" s="32">
        <f>IFERROR(LARGE(E164:J164,1),0)+IF($D$5&gt;=2,IFERROR(LARGE(E164:J164,2),0),0)+IF($D$5&gt;=3,IFERROR(LARGE(E164:J164,3),0),0)+IF($D$5&gt;=4,IFERROR(LARGE(E164:J164,4),0),0)+IF($D$5&gt;=5,IFERROR(LARGE(E164:J164,5),0),0)+IF($D$5&gt;=6,IFERROR(LARGE(E164:J164,6),0),0)</f>
        <v>102</v>
      </c>
      <c r="L164" s="32" t="s">
        <v>928</v>
      </c>
      <c r="M164" s="32"/>
      <c r="N164" s="39">
        <f>K164-(ROW(K164)-ROW(K$6))/10000</f>
        <v>101.9842</v>
      </c>
      <c r="O164" s="32">
        <f>COUNT(E164:J164)</f>
        <v>1</v>
      </c>
      <c r="P164" s="32">
        <f ca="1">IF(AND(O164=1,OFFSET(D164,0,P$3)&gt;0),"Y",0)</f>
        <v>0</v>
      </c>
      <c r="Q164" s="33" t="s">
        <v>187</v>
      </c>
      <c r="R164" s="34">
        <f>1-(Q164=Q163)</f>
        <v>0</v>
      </c>
      <c r="S164" s="34">
        <f>N164+T164/1000+U164/10000+V164/100000+W164/1000000+X164/10000000+Y164/100000000</f>
        <v>101.98522</v>
      </c>
      <c r="T164" s="29"/>
      <c r="U164" s="27"/>
      <c r="V164" s="27">
        <v>102</v>
      </c>
      <c r="W164" s="27"/>
      <c r="X164" s="27"/>
      <c r="Y164" s="27"/>
      <c r="AA164" s="35">
        <v>0</v>
      </c>
      <c r="AB164" s="35">
        <v>0</v>
      </c>
      <c r="AC164" s="35">
        <v>0</v>
      </c>
      <c r="AD164" s="35">
        <v>0</v>
      </c>
      <c r="AE164" s="36">
        <v>1</v>
      </c>
      <c r="AF164" s="63">
        <v>101.98522</v>
      </c>
      <c r="AG164" s="38">
        <v>102</v>
      </c>
      <c r="AH164" s="32">
        <v>204</v>
      </c>
      <c r="AI164" s="38"/>
      <c r="AJ164" s="38"/>
      <c r="AK164" s="38"/>
      <c r="AL164" s="30"/>
      <c r="AM164" s="26"/>
      <c r="AN164" s="1"/>
    </row>
    <row r="165" spans="1:40" ht="15" x14ac:dyDescent="0.25">
      <c r="A165" s="57">
        <v>34</v>
      </c>
      <c r="B165" s="57">
        <v>33</v>
      </c>
      <c r="C165" s="1" t="s">
        <v>712</v>
      </c>
      <c r="D165" s="29" t="s">
        <v>43</v>
      </c>
      <c r="E165" s="29">
        <v>93</v>
      </c>
      <c r="F165" s="27"/>
      <c r="G165" s="27"/>
      <c r="H165" s="27"/>
      <c r="I165" s="27"/>
      <c r="J165" s="27"/>
      <c r="K165" s="32">
        <f>IFERROR(LARGE(E165:J165,1),0)+IF($D$5&gt;=2,IFERROR(LARGE(E165:J165,2),0),0)+IF($D$5&gt;=3,IFERROR(LARGE(E165:J165,3),0),0)+IF($D$5&gt;=4,IFERROR(LARGE(E165:J165,4),0),0)+IF($D$5&gt;=5,IFERROR(LARGE(E165:J165,5),0),0)+IF($D$5&gt;=6,IFERROR(LARGE(E165:J165,6),0),0)</f>
        <v>93</v>
      </c>
      <c r="L165" s="32" t="s">
        <v>928</v>
      </c>
      <c r="M165" s="32"/>
      <c r="N165" s="39">
        <f>K165-(ROW(K165)-ROW(K$6))/10000</f>
        <v>92.984099999999998</v>
      </c>
      <c r="O165" s="32">
        <f>COUNT(E165:J165)</f>
        <v>1</v>
      </c>
      <c r="P165" s="32">
        <f ca="1">IF(AND(O165=1,OFFSET(D165,0,P$3)&gt;0),"Y",0)</f>
        <v>0</v>
      </c>
      <c r="Q165" s="33" t="s">
        <v>187</v>
      </c>
      <c r="R165" s="34">
        <f>1-(Q165=Q164)</f>
        <v>0</v>
      </c>
      <c r="S165" s="34">
        <f>N165+T165/1000+U165/10000+V165/100000+W165/1000000+X165/10000000+Y165/100000000</f>
        <v>93.077100000000002</v>
      </c>
      <c r="T165" s="29">
        <v>93</v>
      </c>
      <c r="U165" s="27"/>
      <c r="V165" s="27"/>
      <c r="W165" s="27"/>
      <c r="X165" s="27"/>
      <c r="Y165" s="27"/>
      <c r="AA165" s="35">
        <v>0</v>
      </c>
      <c r="AB165" s="35">
        <v>0</v>
      </c>
      <c r="AC165" s="35">
        <v>0</v>
      </c>
      <c r="AD165" s="35">
        <v>0</v>
      </c>
      <c r="AE165" s="36">
        <v>1</v>
      </c>
      <c r="AF165" s="63">
        <v>93.077100000000002</v>
      </c>
      <c r="AG165" s="38">
        <v>93</v>
      </c>
      <c r="AH165" s="32">
        <v>186</v>
      </c>
      <c r="AI165" s="38"/>
      <c r="AJ165" s="38"/>
      <c r="AK165" s="38"/>
      <c r="AL165" s="30"/>
      <c r="AM165" s="26"/>
      <c r="AN165" s="1"/>
    </row>
    <row r="166" spans="1:40" ht="15" x14ac:dyDescent="0.25">
      <c r="A166" s="57">
        <v>35</v>
      </c>
      <c r="B166" s="57">
        <v>34</v>
      </c>
      <c r="C166" s="1" t="s">
        <v>389</v>
      </c>
      <c r="D166" s="29" t="s">
        <v>34</v>
      </c>
      <c r="E166" s="29"/>
      <c r="F166" s="27"/>
      <c r="G166" s="27"/>
      <c r="H166" s="27">
        <v>92</v>
      </c>
      <c r="I166" s="27"/>
      <c r="J166" s="27"/>
      <c r="K166" s="32">
        <f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92</v>
      </c>
      <c r="L166" s="32" t="s">
        <v>928</v>
      </c>
      <c r="M166" s="32"/>
      <c r="N166" s="39">
        <f>K166-(ROW(K166)-ROW(K$6))/10000</f>
        <v>91.983999999999995</v>
      </c>
      <c r="O166" s="32">
        <f>COUNT(E166:J166)</f>
        <v>1</v>
      </c>
      <c r="P166" s="32" t="str">
        <f ca="1">IF(AND(O166=1,OFFSET(D166,0,P$3)&gt;0),"Y",0)</f>
        <v>Y</v>
      </c>
      <c r="Q166" s="33" t="s">
        <v>187</v>
      </c>
      <c r="R166" s="34">
        <f>1-(Q166=Q165)</f>
        <v>0</v>
      </c>
      <c r="S166" s="34">
        <f>N166+T166/1000+U166/10000+V166/100000+W166/1000000+X166/10000000+Y166/100000000</f>
        <v>91.984919999999988</v>
      </c>
      <c r="T166" s="29"/>
      <c r="U166" s="27"/>
      <c r="V166" s="27">
        <v>92</v>
      </c>
      <c r="W166" s="27"/>
      <c r="X166" s="27"/>
      <c r="Y166" s="27"/>
      <c r="AA166" s="35">
        <v>0</v>
      </c>
      <c r="AB166" s="35">
        <v>0</v>
      </c>
      <c r="AC166" s="35">
        <v>0</v>
      </c>
      <c r="AD166" s="35">
        <v>0</v>
      </c>
      <c r="AE166" s="36">
        <v>1</v>
      </c>
      <c r="AF166" s="63">
        <v>91.984919999999988</v>
      </c>
      <c r="AG166" s="38">
        <v>92</v>
      </c>
      <c r="AH166" s="32">
        <v>184</v>
      </c>
      <c r="AI166" s="38"/>
      <c r="AJ166" s="38"/>
      <c r="AK166" s="38"/>
      <c r="AL166" s="30"/>
      <c r="AM166" s="26"/>
      <c r="AN166" s="1"/>
    </row>
    <row r="167" spans="1:40" ht="15" x14ac:dyDescent="0.25">
      <c r="A167" s="57">
        <v>36</v>
      </c>
      <c r="B167" s="57">
        <v>35</v>
      </c>
      <c r="C167" s="1" t="s">
        <v>713</v>
      </c>
      <c r="D167" s="29" t="s">
        <v>76</v>
      </c>
      <c r="E167" s="29">
        <v>89</v>
      </c>
      <c r="F167" s="27"/>
      <c r="G167" s="27"/>
      <c r="H167" s="27"/>
      <c r="I167" s="27"/>
      <c r="J167" s="27"/>
      <c r="K167" s="32">
        <f>IFERROR(LARGE(E167:J167,1),0)+IF($D$5&gt;=2,IFERROR(LARGE(E167:J167,2),0),0)+IF($D$5&gt;=3,IFERROR(LARGE(E167:J167,3),0),0)+IF($D$5&gt;=4,IFERROR(LARGE(E167:J167,4),0),0)+IF($D$5&gt;=5,IFERROR(LARGE(E167:J167,5),0),0)+IF($D$5&gt;=6,IFERROR(LARGE(E167:J167,6),0),0)</f>
        <v>89</v>
      </c>
      <c r="L167" s="32" t="s">
        <v>928</v>
      </c>
      <c r="M167" s="32"/>
      <c r="N167" s="39">
        <f>K167-(ROW(K167)-ROW(K$6))/10000</f>
        <v>88.983900000000006</v>
      </c>
      <c r="O167" s="32">
        <f>COUNT(E167:J167)</f>
        <v>1</v>
      </c>
      <c r="P167" s="32">
        <f ca="1">IF(AND(O167=1,OFFSET(D167,0,P$3)&gt;0),"Y",0)</f>
        <v>0</v>
      </c>
      <c r="Q167" s="33" t="s">
        <v>187</v>
      </c>
      <c r="R167" s="34">
        <f>1-(Q167=Q166)</f>
        <v>0</v>
      </c>
      <c r="S167" s="34">
        <f>N167+T167/1000+U167/10000+V167/100000+W167/1000000+X167/10000000+Y167/100000000</f>
        <v>89.072900000000004</v>
      </c>
      <c r="T167" s="29">
        <v>89</v>
      </c>
      <c r="U167" s="27"/>
      <c r="V167" s="27"/>
      <c r="W167" s="27"/>
      <c r="X167" s="27"/>
      <c r="Y167" s="27"/>
      <c r="AA167" s="35">
        <v>0</v>
      </c>
      <c r="AB167" s="35">
        <v>0</v>
      </c>
      <c r="AC167" s="35">
        <v>0</v>
      </c>
      <c r="AD167" s="35">
        <v>0</v>
      </c>
      <c r="AE167" s="36">
        <v>1</v>
      </c>
      <c r="AF167" s="63">
        <v>89.072900000000004</v>
      </c>
      <c r="AG167" s="38">
        <v>89</v>
      </c>
      <c r="AH167" s="32">
        <v>178</v>
      </c>
      <c r="AI167" s="38"/>
      <c r="AJ167" s="38"/>
      <c r="AK167" s="38"/>
      <c r="AL167" s="30"/>
      <c r="AM167" s="26"/>
      <c r="AN167" s="1"/>
    </row>
    <row r="168" spans="1:40" ht="15" x14ac:dyDescent="0.25">
      <c r="A168" s="57">
        <v>37</v>
      </c>
      <c r="B168" s="57">
        <v>36</v>
      </c>
      <c r="C168" s="1" t="s">
        <v>714</v>
      </c>
      <c r="D168" s="29" t="s">
        <v>174</v>
      </c>
      <c r="E168" s="29">
        <v>88</v>
      </c>
      <c r="F168" s="27"/>
      <c r="G168" s="27"/>
      <c r="H168" s="27"/>
      <c r="I168" s="27"/>
      <c r="J168" s="27"/>
      <c r="K168" s="32">
        <f>IFERROR(LARGE(E168:J168,1),0)+IF($D$5&gt;=2,IFERROR(LARGE(E168:J168,2),0),0)+IF($D$5&gt;=3,IFERROR(LARGE(E168:J168,3),0),0)+IF($D$5&gt;=4,IFERROR(LARGE(E168:J168,4),0),0)+IF($D$5&gt;=5,IFERROR(LARGE(E168:J168,5),0),0)+IF($D$5&gt;=6,IFERROR(LARGE(E168:J168,6),0),0)</f>
        <v>88</v>
      </c>
      <c r="L168" s="32" t="s">
        <v>928</v>
      </c>
      <c r="M168" s="32"/>
      <c r="N168" s="39">
        <f>K168-(ROW(K168)-ROW(K$6))/10000</f>
        <v>87.983800000000002</v>
      </c>
      <c r="O168" s="32">
        <f>COUNT(E168:J168)</f>
        <v>1</v>
      </c>
      <c r="P168" s="32">
        <f ca="1">IF(AND(O168=1,OFFSET(D168,0,P$3)&gt;0),"Y",0)</f>
        <v>0</v>
      </c>
      <c r="Q168" s="33" t="s">
        <v>187</v>
      </c>
      <c r="R168" s="34">
        <f>1-(Q168=Q167)</f>
        <v>0</v>
      </c>
      <c r="S168" s="34">
        <f>N168+T168/1000+U168/10000+V168/100000+W168/1000000+X168/10000000+Y168/100000000</f>
        <v>88.071799999999996</v>
      </c>
      <c r="T168" s="29">
        <v>88</v>
      </c>
      <c r="U168" s="27"/>
      <c r="V168" s="27"/>
      <c r="W168" s="27"/>
      <c r="X168" s="27"/>
      <c r="Y168" s="27"/>
      <c r="AA168" s="35">
        <v>0</v>
      </c>
      <c r="AB168" s="35">
        <v>0</v>
      </c>
      <c r="AC168" s="35">
        <v>0</v>
      </c>
      <c r="AD168" s="35">
        <v>0</v>
      </c>
      <c r="AE168" s="36">
        <v>1</v>
      </c>
      <c r="AF168" s="63">
        <v>88.071799999999996</v>
      </c>
      <c r="AG168" s="38">
        <v>88</v>
      </c>
      <c r="AH168" s="32">
        <v>176</v>
      </c>
      <c r="AI168" s="38"/>
      <c r="AJ168" s="38"/>
      <c r="AK168" s="38"/>
      <c r="AL168" s="30"/>
      <c r="AM168" s="26"/>
      <c r="AN168" s="1"/>
    </row>
    <row r="169" spans="1:40" ht="15" x14ac:dyDescent="0.25">
      <c r="A169" s="57">
        <v>38</v>
      </c>
      <c r="B169" s="57">
        <v>37</v>
      </c>
      <c r="C169" s="1" t="s">
        <v>715</v>
      </c>
      <c r="D169" s="29" t="s">
        <v>208</v>
      </c>
      <c r="E169" s="29"/>
      <c r="F169" s="27"/>
      <c r="G169" s="27">
        <v>87</v>
      </c>
      <c r="H169" s="27"/>
      <c r="I169" s="27"/>
      <c r="J169" s="27"/>
      <c r="K169" s="32">
        <f>IFERROR(LARGE(E169:J169,1),0)+IF($D$5&gt;=2,IFERROR(LARGE(E169:J169,2),0),0)+IF($D$5&gt;=3,IFERROR(LARGE(E169:J169,3),0),0)+IF($D$5&gt;=4,IFERROR(LARGE(E169:J169,4),0),0)+IF($D$5&gt;=5,IFERROR(LARGE(E169:J169,5),0),0)+IF($D$5&gt;=6,IFERROR(LARGE(E169:J169,6),0),0)</f>
        <v>87</v>
      </c>
      <c r="L169" s="32" t="s">
        <v>928</v>
      </c>
      <c r="M169" s="32"/>
      <c r="N169" s="39">
        <f>K169-(ROW(K169)-ROW(K$6))/10000</f>
        <v>86.983699999999999</v>
      </c>
      <c r="O169" s="32">
        <f>COUNT(E169:J169)</f>
        <v>1</v>
      </c>
      <c r="P169" s="32">
        <f ca="1">IF(AND(O169=1,OFFSET(D169,0,P$3)&gt;0),"Y",0)</f>
        <v>0</v>
      </c>
      <c r="Q169" s="33" t="s">
        <v>187</v>
      </c>
      <c r="R169" s="34">
        <f>1-(Q169=Q168)</f>
        <v>0</v>
      </c>
      <c r="S169" s="34">
        <f>N169+T169/1000+U169/10000+V169/100000+W169/1000000+X169/10000000+Y169/100000000</f>
        <v>86.984570000000005</v>
      </c>
      <c r="T169" s="29"/>
      <c r="U169" s="27"/>
      <c r="V169" s="27">
        <v>87</v>
      </c>
      <c r="W169" s="27"/>
      <c r="X169" s="27"/>
      <c r="Y169" s="27"/>
      <c r="AA169" s="35">
        <v>0</v>
      </c>
      <c r="AB169" s="35">
        <v>0</v>
      </c>
      <c r="AC169" s="35">
        <v>0</v>
      </c>
      <c r="AD169" s="35">
        <v>0</v>
      </c>
      <c r="AE169" s="36">
        <v>1</v>
      </c>
      <c r="AF169" s="63">
        <v>86.984570000000005</v>
      </c>
      <c r="AG169" s="38">
        <v>87</v>
      </c>
      <c r="AH169" s="32">
        <v>174</v>
      </c>
      <c r="AI169" s="38"/>
      <c r="AJ169" s="38"/>
      <c r="AK169" s="38"/>
      <c r="AL169" s="30"/>
      <c r="AM169" s="26"/>
      <c r="AN169" s="1"/>
    </row>
    <row r="170" spans="1:40" ht="15" x14ac:dyDescent="0.25">
      <c r="A170" s="57">
        <v>39</v>
      </c>
      <c r="B170" s="57">
        <v>38</v>
      </c>
      <c r="C170" s="1" t="s">
        <v>716</v>
      </c>
      <c r="D170" s="29" t="s">
        <v>29</v>
      </c>
      <c r="E170" s="29"/>
      <c r="F170" s="27">
        <v>84</v>
      </c>
      <c r="G170" s="27"/>
      <c r="H170" s="27"/>
      <c r="I170" s="27"/>
      <c r="J170" s="27"/>
      <c r="K170" s="32">
        <f>IFERROR(LARGE(E170:J170,1),0)+IF($D$5&gt;=2,IFERROR(LARGE(E170:J170,2),0),0)+IF($D$5&gt;=3,IFERROR(LARGE(E170:J170,3),0),0)+IF($D$5&gt;=4,IFERROR(LARGE(E170:J170,4),0),0)+IF($D$5&gt;=5,IFERROR(LARGE(E170:J170,5),0),0)+IF($D$5&gt;=6,IFERROR(LARGE(E170:J170,6),0),0)</f>
        <v>84</v>
      </c>
      <c r="L170" s="32" t="s">
        <v>928</v>
      </c>
      <c r="M170" s="32"/>
      <c r="N170" s="39">
        <f>K170-(ROW(K170)-ROW(K$6))/10000</f>
        <v>83.983599999999996</v>
      </c>
      <c r="O170" s="32">
        <f>COUNT(E170:J170)</f>
        <v>1</v>
      </c>
      <c r="P170" s="32">
        <f ca="1">IF(AND(O170=1,OFFSET(D170,0,P$3)&gt;0),"Y",0)</f>
        <v>0</v>
      </c>
      <c r="Q170" s="33" t="s">
        <v>187</v>
      </c>
      <c r="R170" s="34">
        <f>1-(Q170=Q169)</f>
        <v>0</v>
      </c>
      <c r="S170" s="34">
        <f>N170+T170/1000+U170/10000+V170/100000+W170/1000000+X170/10000000+Y170/100000000</f>
        <v>83.99199999999999</v>
      </c>
      <c r="T170" s="29"/>
      <c r="U170" s="27">
        <v>84</v>
      </c>
      <c r="V170" s="27"/>
      <c r="W170" s="27"/>
      <c r="X170" s="27"/>
      <c r="Y170" s="27"/>
      <c r="AA170" s="35">
        <v>0</v>
      </c>
      <c r="AB170" s="35">
        <v>0</v>
      </c>
      <c r="AC170" s="35">
        <v>0</v>
      </c>
      <c r="AD170" s="35">
        <v>0</v>
      </c>
      <c r="AE170" s="36">
        <v>1</v>
      </c>
      <c r="AF170" s="63">
        <v>83.99199999999999</v>
      </c>
      <c r="AG170" s="38">
        <v>84</v>
      </c>
      <c r="AH170" s="32">
        <v>168</v>
      </c>
      <c r="AI170" s="38"/>
      <c r="AJ170" s="38"/>
      <c r="AK170" s="38"/>
      <c r="AL170" s="30"/>
      <c r="AM170" s="26"/>
      <c r="AN170" s="1"/>
    </row>
    <row r="171" spans="1:40" ht="5.0999999999999996" customHeight="1" x14ac:dyDescent="0.2">
      <c r="A171" s="27"/>
      <c r="B171" s="27"/>
      <c r="D171" s="50"/>
      <c r="E171" s="50"/>
      <c r="F171" s="50"/>
      <c r="G171" s="50"/>
      <c r="H171" s="50"/>
      <c r="I171" s="50"/>
      <c r="J171" s="50"/>
      <c r="K171" s="32"/>
      <c r="L171" s="27"/>
      <c r="M171" s="27"/>
      <c r="N171" s="39"/>
      <c r="O171" s="27"/>
      <c r="P171" s="27"/>
      <c r="R171" s="55"/>
      <c r="S171" s="34"/>
      <c r="T171" s="50"/>
      <c r="U171" s="50"/>
      <c r="V171" s="50"/>
      <c r="W171" s="50"/>
      <c r="X171" s="50"/>
      <c r="Y171" s="50"/>
      <c r="AE171" s="59"/>
      <c r="AF171" s="59"/>
      <c r="AH171" s="26"/>
      <c r="AI171" s="38"/>
      <c r="AJ171" s="38"/>
      <c r="AK171" s="38"/>
      <c r="AL171" s="30"/>
      <c r="AM171" s="26"/>
      <c r="AN171" s="1"/>
    </row>
    <row r="172" spans="1:40" x14ac:dyDescent="0.2">
      <c r="D172" s="27"/>
      <c r="E172" s="27"/>
      <c r="F172" s="27"/>
      <c r="G172" s="27"/>
      <c r="H172" s="27"/>
      <c r="I172" s="27"/>
      <c r="J172" s="27"/>
      <c r="K172" s="32"/>
      <c r="L172" s="27"/>
      <c r="M172" s="27"/>
      <c r="N172" s="39"/>
      <c r="O172" s="27"/>
      <c r="P172" s="27"/>
      <c r="R172" s="58"/>
      <c r="S172" s="34"/>
      <c r="T172" s="27"/>
      <c r="U172" s="27"/>
      <c r="V172" s="27"/>
      <c r="W172" s="27"/>
      <c r="X172" s="27"/>
      <c r="Y172" s="27"/>
      <c r="AE172" s="59"/>
      <c r="AF172" s="59"/>
      <c r="AH172" s="26"/>
      <c r="AI172" s="38"/>
      <c r="AJ172" s="38"/>
      <c r="AK172" s="38"/>
      <c r="AL172" s="30"/>
      <c r="AM172" s="26"/>
      <c r="AN172" s="1"/>
    </row>
    <row r="173" spans="1:40" ht="15" x14ac:dyDescent="0.25">
      <c r="A173" s="56"/>
      <c r="B173" s="56"/>
      <c r="C173" s="26" t="s">
        <v>170</v>
      </c>
      <c r="D173" s="27"/>
      <c r="E173" s="27"/>
      <c r="F173" s="27"/>
      <c r="G173" s="27"/>
      <c r="H173" s="27"/>
      <c r="I173" s="27"/>
      <c r="J173" s="27"/>
      <c r="K173" s="32"/>
      <c r="L173" s="27"/>
      <c r="M173" s="27"/>
      <c r="N173" s="39"/>
      <c r="O173" s="27"/>
      <c r="P173" s="27"/>
      <c r="Q173" s="50" t="str">
        <f>C173</f>
        <v>F55</v>
      </c>
      <c r="R173" s="55"/>
      <c r="S173" s="34"/>
      <c r="T173" s="27"/>
      <c r="U173" s="50"/>
      <c r="V173" s="50"/>
      <c r="W173" s="50"/>
      <c r="X173" s="50"/>
      <c r="Y173" s="50"/>
      <c r="AE173" s="59"/>
      <c r="AF173" s="59"/>
      <c r="AH173" s="26"/>
      <c r="AI173" s="38">
        <v>507</v>
      </c>
      <c r="AJ173" s="38">
        <v>498</v>
      </c>
      <c r="AK173" s="38">
        <v>477</v>
      </c>
      <c r="AL173" s="30"/>
      <c r="AM173" s="26"/>
      <c r="AN173" s="1"/>
    </row>
    <row r="174" spans="1:40" ht="15" x14ac:dyDescent="0.25">
      <c r="A174" s="57">
        <v>1</v>
      </c>
      <c r="B174" s="57">
        <v>1</v>
      </c>
      <c r="C174" s="1" t="s">
        <v>232</v>
      </c>
      <c r="D174" s="29" t="s">
        <v>40</v>
      </c>
      <c r="E174" s="29">
        <v>171</v>
      </c>
      <c r="F174" s="27"/>
      <c r="G174" s="27">
        <v>163</v>
      </c>
      <c r="H174" s="27">
        <v>173</v>
      </c>
      <c r="I174" s="27"/>
      <c r="J174" s="27"/>
      <c r="K174" s="32">
        <f>IFERROR(LARGE(E174:J174,1),0)+IF($D$5&gt;=2,IFERROR(LARGE(E174:J174,2),0),0)+IF($D$5&gt;=3,IFERROR(LARGE(E174:J174,3),0),0)+IF($D$5&gt;=4,IFERROR(LARGE(E174:J174,4),0),0)+IF($D$5&gt;=5,IFERROR(LARGE(E174:J174,5),0),0)+IF($D$5&gt;=6,IFERROR(LARGE(E174:J174,6),0),0)</f>
        <v>507</v>
      </c>
      <c r="L174" s="32" t="s">
        <v>928</v>
      </c>
      <c r="M174" s="32" t="s">
        <v>717</v>
      </c>
      <c r="N174" s="39">
        <f>K174-(ROW(K174)-ROW(K$6))/10000</f>
        <v>506.98320000000001</v>
      </c>
      <c r="O174" s="32">
        <f>COUNT(E174:J174)</f>
        <v>3</v>
      </c>
      <c r="P174" s="32">
        <f ca="1">IF(AND(O174=1,OFFSET(D174,0,P$3)&gt;0),"Y",0)</f>
        <v>0</v>
      </c>
      <c r="Q174" s="33" t="s">
        <v>170</v>
      </c>
      <c r="R174" s="34">
        <f>1-(Q174=Q173)</f>
        <v>0</v>
      </c>
      <c r="S174" s="34">
        <f>N174+T174/1000+U174/10000+V174/100000+W174/1000000+X174/10000000+Y174/100000000</f>
        <v>507.156093</v>
      </c>
      <c r="T174" s="29">
        <v>171</v>
      </c>
      <c r="U174" s="27"/>
      <c r="V174" s="27">
        <v>173</v>
      </c>
      <c r="W174" s="27">
        <v>163</v>
      </c>
      <c r="X174" s="27"/>
      <c r="Y174" s="27"/>
      <c r="AA174" s="35">
        <v>0</v>
      </c>
      <c r="AB174" s="35">
        <v>0</v>
      </c>
      <c r="AC174" s="35">
        <v>0</v>
      </c>
      <c r="AD174" s="35">
        <v>0</v>
      </c>
      <c r="AE174" s="36">
        <v>3</v>
      </c>
      <c r="AF174" s="63">
        <v>507.156093</v>
      </c>
      <c r="AG174" s="38">
        <v>173</v>
      </c>
      <c r="AH174" s="32">
        <v>517</v>
      </c>
      <c r="AI174" s="38" t="s">
        <v>717</v>
      </c>
      <c r="AJ174" s="38" t="s">
        <v>718</v>
      </c>
      <c r="AK174" s="38" t="s">
        <v>719</v>
      </c>
      <c r="AL174" s="30"/>
      <c r="AM174" s="26"/>
      <c r="AN174" s="1"/>
    </row>
    <row r="175" spans="1:40" ht="15" x14ac:dyDescent="0.25">
      <c r="A175" s="57">
        <v>2</v>
      </c>
      <c r="B175" s="57">
        <v>2</v>
      </c>
      <c r="C175" s="1" t="s">
        <v>253</v>
      </c>
      <c r="D175" s="29" t="s">
        <v>24</v>
      </c>
      <c r="E175" s="29">
        <v>165</v>
      </c>
      <c r="F175" s="27">
        <v>166</v>
      </c>
      <c r="G175" s="27">
        <v>138</v>
      </c>
      <c r="H175" s="27">
        <v>167</v>
      </c>
      <c r="I175" s="27"/>
      <c r="J175" s="27"/>
      <c r="K175" s="32">
        <f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498</v>
      </c>
      <c r="L175" s="32" t="s">
        <v>928</v>
      </c>
      <c r="M175" s="32" t="s">
        <v>718</v>
      </c>
      <c r="N175" s="39">
        <f>K175-(ROW(K175)-ROW(K$6))/10000</f>
        <v>497.98309999999998</v>
      </c>
      <c r="O175" s="32">
        <f>COUNT(E175:J175)</f>
        <v>4</v>
      </c>
      <c r="P175" s="32">
        <f ca="1">IF(AND(O175=1,OFFSET(D175,0,P$3)&gt;0),"Y",0)</f>
        <v>0</v>
      </c>
      <c r="Q175" s="33" t="s">
        <v>170</v>
      </c>
      <c r="R175" s="34">
        <f>1-(Q175=Q174)</f>
        <v>0</v>
      </c>
      <c r="S175" s="34">
        <f>N175+T175/1000+U175/10000+V175/100000+W175/1000000+X175/10000000+Y175/100000000</f>
        <v>498.16650799999996</v>
      </c>
      <c r="T175" s="29">
        <v>165</v>
      </c>
      <c r="U175" s="27">
        <v>166</v>
      </c>
      <c r="V175" s="27">
        <v>167</v>
      </c>
      <c r="W175" s="27">
        <v>138</v>
      </c>
      <c r="X175" s="27"/>
      <c r="Y175" s="27"/>
      <c r="AA175" s="35">
        <v>0</v>
      </c>
      <c r="AB175" s="35">
        <v>0</v>
      </c>
      <c r="AC175" s="35">
        <v>0</v>
      </c>
      <c r="AD175" s="35">
        <v>0</v>
      </c>
      <c r="AE175" s="36">
        <v>4</v>
      </c>
      <c r="AF175" s="63">
        <v>498.16650799999996</v>
      </c>
      <c r="AG175" s="38">
        <v>167</v>
      </c>
      <c r="AH175" s="32">
        <v>500</v>
      </c>
      <c r="AI175" s="38"/>
      <c r="AJ175" s="38" t="s">
        <v>718</v>
      </c>
      <c r="AK175" s="38" t="s">
        <v>719</v>
      </c>
      <c r="AL175" s="30"/>
      <c r="AM175" s="26"/>
      <c r="AN175" s="1"/>
    </row>
    <row r="176" spans="1:40" ht="15" x14ac:dyDescent="0.25">
      <c r="A176" s="57">
        <v>3</v>
      </c>
      <c r="B176" s="57">
        <v>3</v>
      </c>
      <c r="C176" s="1" t="s">
        <v>270</v>
      </c>
      <c r="D176" s="29" t="s">
        <v>76</v>
      </c>
      <c r="E176" s="29">
        <v>158</v>
      </c>
      <c r="F176" s="27">
        <v>158</v>
      </c>
      <c r="G176" s="27">
        <v>143</v>
      </c>
      <c r="H176" s="27">
        <v>161</v>
      </c>
      <c r="I176" s="27"/>
      <c r="J176" s="27"/>
      <c r="K176" s="32">
        <f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477</v>
      </c>
      <c r="L176" s="32" t="s">
        <v>928</v>
      </c>
      <c r="M176" s="32" t="s">
        <v>719</v>
      </c>
      <c r="N176" s="39">
        <f>K176-(ROW(K176)-ROW(K$6))/10000</f>
        <v>476.983</v>
      </c>
      <c r="O176" s="32">
        <f>COUNT(E176:J176)</f>
        <v>4</v>
      </c>
      <c r="P176" s="32">
        <f ca="1">IF(AND(O176=1,OFFSET(D176,0,P$3)&gt;0),"Y",0)</f>
        <v>0</v>
      </c>
      <c r="Q176" s="33" t="s">
        <v>170</v>
      </c>
      <c r="R176" s="34">
        <f>1-(Q176=Q175)</f>
        <v>0</v>
      </c>
      <c r="S176" s="34">
        <f>N176+T176/1000+U176/10000+V176/100000+W176/1000000+X176/10000000+Y176/100000000</f>
        <v>477.15855300000004</v>
      </c>
      <c r="T176" s="29">
        <v>158</v>
      </c>
      <c r="U176" s="27">
        <v>158</v>
      </c>
      <c r="V176" s="27">
        <v>161</v>
      </c>
      <c r="W176" s="27">
        <v>143</v>
      </c>
      <c r="X176" s="27"/>
      <c r="Y176" s="27"/>
      <c r="AA176" s="35">
        <v>0</v>
      </c>
      <c r="AB176" s="35">
        <v>0</v>
      </c>
      <c r="AC176" s="35">
        <v>0</v>
      </c>
      <c r="AD176" s="35">
        <v>0</v>
      </c>
      <c r="AE176" s="36">
        <v>4</v>
      </c>
      <c r="AF176" s="63">
        <v>477.15855300000004</v>
      </c>
      <c r="AG176" s="38">
        <v>161</v>
      </c>
      <c r="AH176" s="32">
        <v>480</v>
      </c>
      <c r="AI176" s="38"/>
      <c r="AJ176" s="38"/>
      <c r="AK176" s="38" t="s">
        <v>719</v>
      </c>
      <c r="AL176" s="30"/>
      <c r="AM176" s="26"/>
      <c r="AN176" s="1"/>
    </row>
    <row r="177" spans="1:40" ht="15" x14ac:dyDescent="0.25">
      <c r="A177" s="57">
        <v>4</v>
      </c>
      <c r="B177" s="57">
        <v>4</v>
      </c>
      <c r="C177" s="1" t="s">
        <v>322</v>
      </c>
      <c r="D177" s="29" t="s">
        <v>208</v>
      </c>
      <c r="E177" s="29">
        <v>133</v>
      </c>
      <c r="F177" s="27">
        <v>110</v>
      </c>
      <c r="G177" s="27">
        <v>98</v>
      </c>
      <c r="H177" s="27">
        <v>136</v>
      </c>
      <c r="I177" s="27"/>
      <c r="J177" s="27"/>
      <c r="K177" s="32">
        <f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379</v>
      </c>
      <c r="L177" s="32" t="s">
        <v>928</v>
      </c>
      <c r="M177" s="32"/>
      <c r="N177" s="39">
        <f>K177-(ROW(K177)-ROW(K$6))/10000</f>
        <v>378.98289999999997</v>
      </c>
      <c r="O177" s="32">
        <f>COUNT(E177:J177)</f>
        <v>4</v>
      </c>
      <c r="P177" s="32">
        <f ca="1">IF(AND(O177=1,OFFSET(D177,0,P$3)&gt;0),"Y",0)</f>
        <v>0</v>
      </c>
      <c r="Q177" s="33" t="s">
        <v>170</v>
      </c>
      <c r="R177" s="34">
        <f>1-(Q177=Q176)</f>
        <v>0</v>
      </c>
      <c r="S177" s="34">
        <f>N177+T177/1000+U177/10000+V177/100000+W177/1000000+X177/10000000+Y177/100000000</f>
        <v>379.12835799999993</v>
      </c>
      <c r="T177" s="29">
        <v>133</v>
      </c>
      <c r="U177" s="27">
        <v>110</v>
      </c>
      <c r="V177" s="27">
        <v>136</v>
      </c>
      <c r="W177" s="27">
        <v>98</v>
      </c>
      <c r="X177" s="27"/>
      <c r="Y177" s="27"/>
      <c r="AA177" s="35">
        <v>0</v>
      </c>
      <c r="AB177" s="35">
        <v>0</v>
      </c>
      <c r="AC177" s="35">
        <v>0</v>
      </c>
      <c r="AD177" s="35">
        <v>0</v>
      </c>
      <c r="AE177" s="36">
        <v>4</v>
      </c>
      <c r="AF177" s="63">
        <v>379.12835799999993</v>
      </c>
      <c r="AG177" s="38">
        <v>136</v>
      </c>
      <c r="AH177" s="32">
        <v>405</v>
      </c>
      <c r="AI177" s="38"/>
      <c r="AJ177" s="38"/>
      <c r="AK177" s="38"/>
      <c r="AL177" s="30"/>
      <c r="AM177" s="26"/>
      <c r="AN177" s="1"/>
    </row>
    <row r="178" spans="1:40" ht="15" x14ac:dyDescent="0.25">
      <c r="A178" s="57">
        <v>5</v>
      </c>
      <c r="B178" s="57">
        <v>5</v>
      </c>
      <c r="C178" s="1" t="s">
        <v>169</v>
      </c>
      <c r="D178" s="29" t="s">
        <v>29</v>
      </c>
      <c r="E178" s="29"/>
      <c r="F178" s="27"/>
      <c r="G178" s="27">
        <v>181</v>
      </c>
      <c r="H178" s="27">
        <v>188</v>
      </c>
      <c r="I178" s="27"/>
      <c r="J178" s="27"/>
      <c r="K178" s="32">
        <f>IFERROR(LARGE(E178:J178,1),0)+IF($D$5&gt;=2,IFERROR(LARGE(E178:J178,2),0),0)+IF($D$5&gt;=3,IFERROR(LARGE(E178:J178,3),0),0)+IF($D$5&gt;=4,IFERROR(LARGE(E178:J178,4),0),0)+IF($D$5&gt;=5,IFERROR(LARGE(E178:J178,5),0),0)+IF($D$5&gt;=6,IFERROR(LARGE(E178:J178,6),0),0)</f>
        <v>369</v>
      </c>
      <c r="L178" s="32" t="s">
        <v>928</v>
      </c>
      <c r="M178" s="32"/>
      <c r="N178" s="39">
        <f>K178-(ROW(K178)-ROW(K$6))/10000</f>
        <v>368.9828</v>
      </c>
      <c r="O178" s="32">
        <f>COUNT(E178:J178)</f>
        <v>2</v>
      </c>
      <c r="P178" s="32">
        <f ca="1">IF(AND(O178=1,OFFSET(D178,0,P$3)&gt;0),"Y",0)</f>
        <v>0</v>
      </c>
      <c r="Q178" s="33" t="s">
        <v>170</v>
      </c>
      <c r="R178" s="34">
        <f>1-(Q178=Q177)</f>
        <v>0</v>
      </c>
      <c r="S178" s="34">
        <f>N178+T178/1000+U178/10000+V178/100000+W178/1000000+X178/10000000+Y178/100000000</f>
        <v>368.98486100000002</v>
      </c>
      <c r="T178" s="29"/>
      <c r="U178" s="27"/>
      <c r="V178" s="27">
        <v>188</v>
      </c>
      <c r="W178" s="27">
        <v>181</v>
      </c>
      <c r="X178" s="27"/>
      <c r="Y178" s="27"/>
      <c r="AA178" s="35">
        <v>0</v>
      </c>
      <c r="AB178" s="35">
        <v>0</v>
      </c>
      <c r="AC178" s="35">
        <v>0</v>
      </c>
      <c r="AD178" s="35">
        <v>0</v>
      </c>
      <c r="AE178" s="36">
        <v>2</v>
      </c>
      <c r="AF178" s="63">
        <v>368.98486100000002</v>
      </c>
      <c r="AG178" s="38">
        <v>188</v>
      </c>
      <c r="AH178" s="32">
        <v>557</v>
      </c>
      <c r="AI178" s="38" t="s">
        <v>717</v>
      </c>
      <c r="AJ178" s="38" t="s">
        <v>718</v>
      </c>
      <c r="AK178" s="38" t="s">
        <v>719</v>
      </c>
      <c r="AL178" s="30"/>
      <c r="AM178" s="26"/>
      <c r="AN178" s="1"/>
    </row>
    <row r="179" spans="1:40" ht="15" x14ac:dyDescent="0.25">
      <c r="A179" s="57">
        <v>6</v>
      </c>
      <c r="B179" s="57">
        <v>6</v>
      </c>
      <c r="C179" s="1" t="s">
        <v>202</v>
      </c>
      <c r="D179" s="29" t="s">
        <v>59</v>
      </c>
      <c r="E179" s="29"/>
      <c r="F179" s="27"/>
      <c r="G179" s="27">
        <v>173</v>
      </c>
      <c r="H179" s="27">
        <v>179</v>
      </c>
      <c r="I179" s="27"/>
      <c r="J179" s="27"/>
      <c r="K179" s="32">
        <f>IFERROR(LARGE(E179:J179,1),0)+IF($D$5&gt;=2,IFERROR(LARGE(E179:J179,2),0),0)+IF($D$5&gt;=3,IFERROR(LARGE(E179:J179,3),0),0)+IF($D$5&gt;=4,IFERROR(LARGE(E179:J179,4),0),0)+IF($D$5&gt;=5,IFERROR(LARGE(E179:J179,5),0),0)+IF($D$5&gt;=6,IFERROR(LARGE(E179:J179,6),0),0)</f>
        <v>352</v>
      </c>
      <c r="L179" s="32" t="s">
        <v>928</v>
      </c>
      <c r="M179" s="32"/>
      <c r="N179" s="39">
        <f>K179-(ROW(K179)-ROW(K$6))/10000</f>
        <v>351.98270000000002</v>
      </c>
      <c r="O179" s="32">
        <f>COUNT(E179:J179)</f>
        <v>2</v>
      </c>
      <c r="P179" s="32">
        <f ca="1">IF(AND(O179=1,OFFSET(D179,0,P$3)&gt;0),"Y",0)</f>
        <v>0</v>
      </c>
      <c r="Q179" s="33" t="s">
        <v>170</v>
      </c>
      <c r="R179" s="34">
        <f>1-(Q179=Q178)</f>
        <v>0</v>
      </c>
      <c r="S179" s="34">
        <f>N179+T179/1000+U179/10000+V179/100000+W179/1000000+X179/10000000+Y179/100000000</f>
        <v>351.98466300000007</v>
      </c>
      <c r="T179" s="29"/>
      <c r="U179" s="27"/>
      <c r="V179" s="27">
        <v>179</v>
      </c>
      <c r="W179" s="27">
        <v>173</v>
      </c>
      <c r="X179" s="27"/>
      <c r="Y179" s="27"/>
      <c r="AA179" s="35">
        <v>0</v>
      </c>
      <c r="AB179" s="35">
        <v>0</v>
      </c>
      <c r="AC179" s="35">
        <v>0</v>
      </c>
      <c r="AD179" s="35">
        <v>0</v>
      </c>
      <c r="AE179" s="36">
        <v>2</v>
      </c>
      <c r="AF179" s="63">
        <v>351.98466300000007</v>
      </c>
      <c r="AG179" s="38">
        <v>179</v>
      </c>
      <c r="AH179" s="32">
        <v>531</v>
      </c>
      <c r="AI179" s="38" t="s">
        <v>717</v>
      </c>
      <c r="AJ179" s="38" t="s">
        <v>718</v>
      </c>
      <c r="AK179" s="38" t="s">
        <v>719</v>
      </c>
      <c r="AL179" s="30"/>
      <c r="AM179" s="26"/>
      <c r="AN179" s="1"/>
    </row>
    <row r="180" spans="1:40" ht="15" x14ac:dyDescent="0.25">
      <c r="A180" s="57">
        <v>7</v>
      </c>
      <c r="B180" s="57">
        <v>7</v>
      </c>
      <c r="C180" s="1" t="s">
        <v>350</v>
      </c>
      <c r="D180" s="29" t="s">
        <v>52</v>
      </c>
      <c r="E180" s="29">
        <v>114</v>
      </c>
      <c r="F180" s="27">
        <v>117</v>
      </c>
      <c r="G180" s="27"/>
      <c r="H180" s="27">
        <v>114</v>
      </c>
      <c r="I180" s="27"/>
      <c r="J180" s="27"/>
      <c r="K180" s="32">
        <f>IFERROR(LARGE(E180:J180,1),0)+IF($D$5&gt;=2,IFERROR(LARGE(E180:J180,2),0),0)+IF($D$5&gt;=3,IFERROR(LARGE(E180:J180,3),0),0)+IF($D$5&gt;=4,IFERROR(LARGE(E180:J180,4),0),0)+IF($D$5&gt;=5,IFERROR(LARGE(E180:J180,5),0),0)+IF($D$5&gt;=6,IFERROR(LARGE(E180:J180,6),0),0)</f>
        <v>345</v>
      </c>
      <c r="L180" s="32" t="s">
        <v>928</v>
      </c>
      <c r="M180" s="32"/>
      <c r="N180" s="39">
        <f>K180-(ROW(K180)-ROW(K$6))/10000</f>
        <v>344.98259999999999</v>
      </c>
      <c r="O180" s="32">
        <f>COUNT(E180:J180)</f>
        <v>3</v>
      </c>
      <c r="P180" s="32">
        <f ca="1">IF(AND(O180=1,OFFSET(D180,0,P$3)&gt;0),"Y",0)</f>
        <v>0</v>
      </c>
      <c r="Q180" s="33" t="s">
        <v>170</v>
      </c>
      <c r="R180" s="34">
        <f>1-(Q180=Q179)</f>
        <v>0</v>
      </c>
      <c r="S180" s="34">
        <f>N180+T180/1000+U180/10000+V180/100000+W180/1000000+X180/10000000+Y180/100000000</f>
        <v>345.10944000000001</v>
      </c>
      <c r="T180" s="29">
        <v>114</v>
      </c>
      <c r="U180" s="27">
        <v>117</v>
      </c>
      <c r="V180" s="27">
        <v>114</v>
      </c>
      <c r="W180" s="27"/>
      <c r="X180" s="27"/>
      <c r="Y180" s="27"/>
      <c r="AA180" s="35">
        <v>0</v>
      </c>
      <c r="AB180" s="35">
        <v>0</v>
      </c>
      <c r="AC180" s="35">
        <v>0</v>
      </c>
      <c r="AD180" s="35">
        <v>0</v>
      </c>
      <c r="AE180" s="36">
        <v>3</v>
      </c>
      <c r="AF180" s="63">
        <v>345.10944000000001</v>
      </c>
      <c r="AG180" s="38">
        <v>117</v>
      </c>
      <c r="AH180" s="32">
        <v>348</v>
      </c>
      <c r="AI180" s="38"/>
      <c r="AJ180" s="38"/>
      <c r="AK180" s="38"/>
      <c r="AL180" s="30"/>
      <c r="AM180" s="26"/>
      <c r="AN180" s="1"/>
    </row>
    <row r="181" spans="1:40" ht="15" x14ac:dyDescent="0.25">
      <c r="A181" s="57">
        <v>8</v>
      </c>
      <c r="B181" s="57">
        <v>8</v>
      </c>
      <c r="C181" s="1" t="s">
        <v>720</v>
      </c>
      <c r="D181" s="29" t="s">
        <v>104</v>
      </c>
      <c r="E181" s="29">
        <v>119</v>
      </c>
      <c r="F181" s="27">
        <v>114</v>
      </c>
      <c r="G181" s="27">
        <v>110</v>
      </c>
      <c r="H181" s="27"/>
      <c r="I181" s="27"/>
      <c r="J181" s="27"/>
      <c r="K181" s="32">
        <f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343</v>
      </c>
      <c r="L181" s="32" t="s">
        <v>928</v>
      </c>
      <c r="M181" s="32"/>
      <c r="N181" s="39">
        <f>K181-(ROW(K181)-ROW(K$6))/10000</f>
        <v>342.98250000000002</v>
      </c>
      <c r="O181" s="32">
        <f>COUNT(E181:J181)</f>
        <v>3</v>
      </c>
      <c r="P181" s="32">
        <f ca="1">IF(AND(O181=1,OFFSET(D181,0,P$3)&gt;0),"Y",0)</f>
        <v>0</v>
      </c>
      <c r="Q181" s="33" t="s">
        <v>170</v>
      </c>
      <c r="R181" s="34">
        <f>1-(Q181=Q180)</f>
        <v>0</v>
      </c>
      <c r="S181" s="34">
        <f>N181+T181/1000+U181/10000+V181/100000+W181/1000000+X181/10000000+Y181/100000000</f>
        <v>343.11400000000003</v>
      </c>
      <c r="T181" s="29">
        <v>119</v>
      </c>
      <c r="U181" s="27">
        <v>114</v>
      </c>
      <c r="V181" s="27">
        <v>110</v>
      </c>
      <c r="W181" s="27"/>
      <c r="X181" s="27"/>
      <c r="Y181" s="27"/>
      <c r="AA181" s="35">
        <v>0</v>
      </c>
      <c r="AB181" s="35">
        <v>0</v>
      </c>
      <c r="AC181" s="35">
        <v>0</v>
      </c>
      <c r="AD181" s="35">
        <v>0</v>
      </c>
      <c r="AE181" s="36">
        <v>3</v>
      </c>
      <c r="AF181" s="63">
        <v>343.11400000000003</v>
      </c>
      <c r="AG181" s="38">
        <v>119</v>
      </c>
      <c r="AH181" s="32">
        <v>352</v>
      </c>
      <c r="AI181" s="38"/>
      <c r="AJ181" s="38"/>
      <c r="AK181" s="38"/>
      <c r="AL181" s="30"/>
      <c r="AM181" s="26"/>
      <c r="AN181" s="1"/>
    </row>
    <row r="182" spans="1:40" ht="15" x14ac:dyDescent="0.25">
      <c r="A182" s="57">
        <v>9</v>
      </c>
      <c r="B182" s="57">
        <v>9</v>
      </c>
      <c r="C182" s="1" t="s">
        <v>721</v>
      </c>
      <c r="D182" s="29" t="s">
        <v>68</v>
      </c>
      <c r="E182" s="29"/>
      <c r="F182" s="27">
        <v>177</v>
      </c>
      <c r="G182" s="27">
        <v>166</v>
      </c>
      <c r="H182" s="27"/>
      <c r="I182" s="27"/>
      <c r="J182" s="27"/>
      <c r="K182" s="32">
        <f>IFERROR(LARGE(E182:J182,1),0)+IF($D$5&gt;=2,IFERROR(LARGE(E182:J182,2),0),0)+IF($D$5&gt;=3,IFERROR(LARGE(E182:J182,3),0),0)+IF($D$5&gt;=4,IFERROR(LARGE(E182:J182,4),0),0)+IF($D$5&gt;=5,IFERROR(LARGE(E182:J182,5),0),0)+IF($D$5&gt;=6,IFERROR(LARGE(E182:J182,6),0),0)</f>
        <v>343</v>
      </c>
      <c r="L182" s="32" t="s">
        <v>928</v>
      </c>
      <c r="M182" s="32"/>
      <c r="N182" s="39">
        <f>K182-(ROW(K182)-ROW(K$6))/10000</f>
        <v>342.98239999999998</v>
      </c>
      <c r="O182" s="32">
        <f>COUNT(E182:J182)</f>
        <v>2</v>
      </c>
      <c r="P182" s="32">
        <f ca="1">IF(AND(O182=1,OFFSET(D182,0,P$3)&gt;0),"Y",0)</f>
        <v>0</v>
      </c>
      <c r="Q182" s="33" t="s">
        <v>170</v>
      </c>
      <c r="R182" s="34">
        <f>1-(Q182=Q181)</f>
        <v>0</v>
      </c>
      <c r="S182" s="34">
        <f>N182+T182/1000+U182/10000+V182/100000+W182/1000000+X182/10000000+Y182/100000000</f>
        <v>343.00175999999999</v>
      </c>
      <c r="T182" s="29"/>
      <c r="U182" s="27">
        <v>177</v>
      </c>
      <c r="V182" s="27">
        <v>166</v>
      </c>
      <c r="W182" s="27"/>
      <c r="X182" s="27"/>
      <c r="Y182" s="27"/>
      <c r="AA182" s="35">
        <v>0</v>
      </c>
      <c r="AB182" s="35">
        <v>0</v>
      </c>
      <c r="AC182" s="35">
        <v>0</v>
      </c>
      <c r="AD182" s="35">
        <v>0</v>
      </c>
      <c r="AE182" s="36">
        <v>2</v>
      </c>
      <c r="AF182" s="63">
        <v>343.00175999999999</v>
      </c>
      <c r="AG182" s="38">
        <v>177</v>
      </c>
      <c r="AH182" s="32">
        <v>520</v>
      </c>
      <c r="AI182" s="38" t="s">
        <v>717</v>
      </c>
      <c r="AJ182" s="38" t="s">
        <v>718</v>
      </c>
      <c r="AK182" s="38" t="s">
        <v>719</v>
      </c>
      <c r="AL182" s="30"/>
      <c r="AM182" s="26"/>
      <c r="AN182" s="1"/>
    </row>
    <row r="183" spans="1:40" ht="15" x14ac:dyDescent="0.25">
      <c r="A183" s="57">
        <v>10</v>
      </c>
      <c r="B183" s="57">
        <v>10</v>
      </c>
      <c r="C183" s="1" t="s">
        <v>339</v>
      </c>
      <c r="D183" s="29" t="s">
        <v>96</v>
      </c>
      <c r="E183" s="29"/>
      <c r="F183" s="27">
        <v>107</v>
      </c>
      <c r="G183" s="27">
        <v>113</v>
      </c>
      <c r="H183" s="27">
        <v>123</v>
      </c>
      <c r="I183" s="27"/>
      <c r="J183" s="27"/>
      <c r="K183" s="32">
        <f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343</v>
      </c>
      <c r="L183" s="32" t="s">
        <v>928</v>
      </c>
      <c r="M183" s="32"/>
      <c r="N183" s="39">
        <f>K183-(ROW(K183)-ROW(K$6))/10000</f>
        <v>342.98230000000001</v>
      </c>
      <c r="O183" s="32">
        <f>COUNT(E183:J183)</f>
        <v>3</v>
      </c>
      <c r="P183" s="32">
        <f ca="1">IF(AND(O183=1,OFFSET(D183,0,P$3)&gt;0),"Y",0)</f>
        <v>0</v>
      </c>
      <c r="Q183" s="33" t="s">
        <v>170</v>
      </c>
      <c r="R183" s="34">
        <f>1-(Q183=Q182)</f>
        <v>0</v>
      </c>
      <c r="S183" s="34">
        <f>N183+T183/1000+U183/10000+V183/100000+W183/1000000+X183/10000000+Y183/100000000</f>
        <v>342.99434300000001</v>
      </c>
      <c r="T183" s="29"/>
      <c r="U183" s="27">
        <v>107</v>
      </c>
      <c r="V183" s="27">
        <v>123</v>
      </c>
      <c r="W183" s="27">
        <v>113</v>
      </c>
      <c r="X183" s="27"/>
      <c r="Y183" s="27"/>
      <c r="AA183" s="35">
        <v>0</v>
      </c>
      <c r="AB183" s="35">
        <v>0</v>
      </c>
      <c r="AC183" s="35">
        <v>0</v>
      </c>
      <c r="AD183" s="35">
        <v>0</v>
      </c>
      <c r="AE183" s="36">
        <v>3</v>
      </c>
      <c r="AF183" s="63">
        <v>342.99434300000001</v>
      </c>
      <c r="AG183" s="38">
        <v>123</v>
      </c>
      <c r="AH183" s="32">
        <v>359</v>
      </c>
      <c r="AI183" s="38"/>
      <c r="AJ183" s="38"/>
      <c r="AK183" s="38"/>
      <c r="AL183" s="30"/>
      <c r="AM183" s="26"/>
      <c r="AN183" s="1"/>
    </row>
    <row r="184" spans="1:40" ht="15" x14ac:dyDescent="0.25">
      <c r="A184" s="57">
        <v>11</v>
      </c>
      <c r="B184" s="57">
        <v>11</v>
      </c>
      <c r="C184" s="1" t="s">
        <v>379</v>
      </c>
      <c r="D184" s="29" t="s">
        <v>96</v>
      </c>
      <c r="E184" s="29">
        <v>111</v>
      </c>
      <c r="F184" s="27">
        <v>99</v>
      </c>
      <c r="G184" s="27">
        <v>96</v>
      </c>
      <c r="H184" s="27">
        <v>100</v>
      </c>
      <c r="I184" s="27"/>
      <c r="J184" s="27"/>
      <c r="K184" s="32">
        <f>IFERROR(LARGE(E184:J184,1),0)+IF($D$5&gt;=2,IFERROR(LARGE(E184:J184,2),0),0)+IF($D$5&gt;=3,IFERROR(LARGE(E184:J184,3),0),0)+IF($D$5&gt;=4,IFERROR(LARGE(E184:J184,4),0),0)+IF($D$5&gt;=5,IFERROR(LARGE(E184:J184,5),0),0)+IF($D$5&gt;=6,IFERROR(LARGE(E184:J184,6),0),0)</f>
        <v>310</v>
      </c>
      <c r="L184" s="32" t="s">
        <v>928</v>
      </c>
      <c r="M184" s="32"/>
      <c r="N184" s="39">
        <f>K184-(ROW(K184)-ROW(K$6))/10000</f>
        <v>309.98219999999998</v>
      </c>
      <c r="O184" s="32">
        <f>COUNT(E184:J184)</f>
        <v>4</v>
      </c>
      <c r="P184" s="32">
        <f ca="1">IF(AND(O184=1,OFFSET(D184,0,P$3)&gt;0),"Y",0)</f>
        <v>0</v>
      </c>
      <c r="Q184" s="33" t="s">
        <v>170</v>
      </c>
      <c r="R184" s="34">
        <f>1-(Q184=Q183)</f>
        <v>0</v>
      </c>
      <c r="S184" s="34">
        <f>N184+T184/1000+U184/10000+V184/100000+W184/1000000+X184/10000000+Y184/100000000</f>
        <v>310.10419599999994</v>
      </c>
      <c r="T184" s="29">
        <v>111</v>
      </c>
      <c r="U184" s="27">
        <v>99</v>
      </c>
      <c r="V184" s="27">
        <v>100</v>
      </c>
      <c r="W184" s="27">
        <v>96</v>
      </c>
      <c r="X184" s="27"/>
      <c r="Y184" s="27"/>
      <c r="AA184" s="35">
        <v>0</v>
      </c>
      <c r="AB184" s="35">
        <v>0</v>
      </c>
      <c r="AC184" s="35">
        <v>0</v>
      </c>
      <c r="AD184" s="35">
        <v>0</v>
      </c>
      <c r="AE184" s="36">
        <v>4</v>
      </c>
      <c r="AF184" s="63">
        <v>310.10419599999994</v>
      </c>
      <c r="AG184" s="38">
        <v>111</v>
      </c>
      <c r="AH184" s="32">
        <v>322</v>
      </c>
      <c r="AI184" s="38"/>
      <c r="AJ184" s="38"/>
      <c r="AK184" s="38"/>
      <c r="AL184" s="30"/>
      <c r="AM184" s="26"/>
      <c r="AN184" s="1"/>
    </row>
    <row r="185" spans="1:40" ht="15" x14ac:dyDescent="0.25">
      <c r="A185" s="57">
        <v>12</v>
      </c>
      <c r="B185" s="57">
        <v>12</v>
      </c>
      <c r="C185" s="1" t="s">
        <v>722</v>
      </c>
      <c r="D185" s="29" t="s">
        <v>174</v>
      </c>
      <c r="E185" s="29">
        <v>136</v>
      </c>
      <c r="F185" s="27">
        <v>140</v>
      </c>
      <c r="G185" s="27"/>
      <c r="H185" s="27"/>
      <c r="I185" s="27"/>
      <c r="J185" s="27"/>
      <c r="K185" s="32">
        <f>IFERROR(LARGE(E185:J185,1),0)+IF($D$5&gt;=2,IFERROR(LARGE(E185:J185,2),0),0)+IF($D$5&gt;=3,IFERROR(LARGE(E185:J185,3),0),0)+IF($D$5&gt;=4,IFERROR(LARGE(E185:J185,4),0),0)+IF($D$5&gt;=5,IFERROR(LARGE(E185:J185,5),0),0)+IF($D$5&gt;=6,IFERROR(LARGE(E185:J185,6),0),0)</f>
        <v>276</v>
      </c>
      <c r="L185" s="32" t="s">
        <v>928</v>
      </c>
      <c r="M185" s="32"/>
      <c r="N185" s="39">
        <f>K185-(ROW(K185)-ROW(K$6))/10000</f>
        <v>275.9821</v>
      </c>
      <c r="O185" s="32">
        <f>COUNT(E185:J185)</f>
        <v>2</v>
      </c>
      <c r="P185" s="32">
        <f ca="1">IF(AND(O185=1,OFFSET(D185,0,P$3)&gt;0),"Y",0)</f>
        <v>0</v>
      </c>
      <c r="Q185" s="33" t="s">
        <v>170</v>
      </c>
      <c r="R185" s="34">
        <f>1-(Q185=Q184)</f>
        <v>0</v>
      </c>
      <c r="S185" s="34">
        <f>N185+T185/1000+U185/10000+V185/100000+W185/1000000+X185/10000000+Y185/100000000</f>
        <v>276.13210000000004</v>
      </c>
      <c r="T185" s="29">
        <v>136</v>
      </c>
      <c r="U185" s="27">
        <v>140</v>
      </c>
      <c r="V185" s="27"/>
      <c r="W185" s="27"/>
      <c r="X185" s="27"/>
      <c r="Y185" s="27"/>
      <c r="AA185" s="35">
        <v>0</v>
      </c>
      <c r="AB185" s="35">
        <v>0</v>
      </c>
      <c r="AC185" s="35">
        <v>0</v>
      </c>
      <c r="AD185" s="35">
        <v>0</v>
      </c>
      <c r="AE185" s="36">
        <v>2</v>
      </c>
      <c r="AF185" s="63">
        <v>276.13210000000004</v>
      </c>
      <c r="AG185" s="38">
        <v>140</v>
      </c>
      <c r="AH185" s="32">
        <v>416</v>
      </c>
      <c r="AI185" s="38"/>
      <c r="AJ185" s="38"/>
      <c r="AK185" s="38"/>
      <c r="AL185" s="30"/>
      <c r="AM185" s="26"/>
      <c r="AN185" s="1"/>
    </row>
    <row r="186" spans="1:40" ht="15" x14ac:dyDescent="0.25">
      <c r="A186" s="57">
        <v>13</v>
      </c>
      <c r="B186" s="57">
        <v>13</v>
      </c>
      <c r="C186" s="1" t="s">
        <v>317</v>
      </c>
      <c r="D186" s="29" t="s">
        <v>40</v>
      </c>
      <c r="E186" s="29"/>
      <c r="F186" s="27">
        <v>139</v>
      </c>
      <c r="G186" s="27"/>
      <c r="H186" s="27">
        <v>137</v>
      </c>
      <c r="I186" s="27"/>
      <c r="J186" s="27"/>
      <c r="K186" s="32">
        <f>IFERROR(LARGE(E186:J186,1),0)+IF($D$5&gt;=2,IFERROR(LARGE(E186:J186,2),0),0)+IF($D$5&gt;=3,IFERROR(LARGE(E186:J186,3),0),0)+IF($D$5&gt;=4,IFERROR(LARGE(E186:J186,4),0),0)+IF($D$5&gt;=5,IFERROR(LARGE(E186:J186,5),0),0)+IF($D$5&gt;=6,IFERROR(LARGE(E186:J186,6),0),0)</f>
        <v>276</v>
      </c>
      <c r="L186" s="32" t="s">
        <v>928</v>
      </c>
      <c r="M186" s="32"/>
      <c r="N186" s="39">
        <f>K186-(ROW(K186)-ROW(K$6))/10000</f>
        <v>275.98200000000003</v>
      </c>
      <c r="O186" s="32">
        <f>COUNT(E186:J186)</f>
        <v>2</v>
      </c>
      <c r="P186" s="32">
        <f ca="1">IF(AND(O186=1,OFFSET(D186,0,P$3)&gt;0),"Y",0)</f>
        <v>0</v>
      </c>
      <c r="Q186" s="33" t="s">
        <v>170</v>
      </c>
      <c r="R186" s="34">
        <f>1-(Q186=Q185)</f>
        <v>0</v>
      </c>
      <c r="S186" s="34">
        <f>N186+T186/1000+U186/10000+V186/100000+W186/1000000+X186/10000000+Y186/100000000</f>
        <v>275.99727000000001</v>
      </c>
      <c r="T186" s="29"/>
      <c r="U186" s="27">
        <v>139</v>
      </c>
      <c r="V186" s="27">
        <v>137</v>
      </c>
      <c r="W186" s="27"/>
      <c r="X186" s="27"/>
      <c r="Y186" s="27"/>
      <c r="AA186" s="35">
        <v>0</v>
      </c>
      <c r="AB186" s="35">
        <v>0</v>
      </c>
      <c r="AC186" s="35">
        <v>0</v>
      </c>
      <c r="AD186" s="35">
        <v>0</v>
      </c>
      <c r="AE186" s="36">
        <v>2</v>
      </c>
      <c r="AF186" s="63">
        <v>275.99727000000001</v>
      </c>
      <c r="AG186" s="38">
        <v>139</v>
      </c>
      <c r="AH186" s="32">
        <v>415</v>
      </c>
      <c r="AI186" s="38"/>
      <c r="AJ186" s="38"/>
      <c r="AK186" s="38"/>
      <c r="AL186" s="30"/>
      <c r="AM186" s="26"/>
      <c r="AN186" s="1"/>
    </row>
    <row r="187" spans="1:40" ht="15" x14ac:dyDescent="0.25">
      <c r="A187" s="57">
        <v>14</v>
      </c>
      <c r="B187" s="57">
        <v>14</v>
      </c>
      <c r="C187" s="1" t="s">
        <v>723</v>
      </c>
      <c r="D187" s="29" t="s">
        <v>52</v>
      </c>
      <c r="E187" s="29">
        <v>120</v>
      </c>
      <c r="F187" s="27">
        <v>125</v>
      </c>
      <c r="G187" s="27"/>
      <c r="H187" s="27"/>
      <c r="I187" s="27"/>
      <c r="J187" s="27"/>
      <c r="K187" s="32">
        <f>IFERROR(LARGE(E187:J187,1),0)+IF($D$5&gt;=2,IFERROR(LARGE(E187:J187,2),0),0)+IF($D$5&gt;=3,IFERROR(LARGE(E187:J187,3),0),0)+IF($D$5&gt;=4,IFERROR(LARGE(E187:J187,4),0),0)+IF($D$5&gt;=5,IFERROR(LARGE(E187:J187,5),0),0)+IF($D$5&gt;=6,IFERROR(LARGE(E187:J187,6),0),0)</f>
        <v>245</v>
      </c>
      <c r="L187" s="32" t="s">
        <v>928</v>
      </c>
      <c r="M187" s="32"/>
      <c r="N187" s="39">
        <f>K187-(ROW(K187)-ROW(K$6))/10000</f>
        <v>244.9819</v>
      </c>
      <c r="O187" s="32">
        <f>COUNT(E187:J187)</f>
        <v>2</v>
      </c>
      <c r="P187" s="32">
        <f ca="1">IF(AND(O187=1,OFFSET(D187,0,P$3)&gt;0),"Y",0)</f>
        <v>0</v>
      </c>
      <c r="Q187" s="33" t="s">
        <v>170</v>
      </c>
      <c r="R187" s="34">
        <f>1-(Q187=Q186)</f>
        <v>0</v>
      </c>
      <c r="S187" s="34">
        <f>N187+T187/1000+U187/10000+V187/100000+W187/1000000+X187/10000000+Y187/100000000</f>
        <v>245.11439999999999</v>
      </c>
      <c r="T187" s="29">
        <v>120</v>
      </c>
      <c r="U187" s="27">
        <v>125</v>
      </c>
      <c r="V187" s="27"/>
      <c r="W187" s="27"/>
      <c r="X187" s="27"/>
      <c r="Y187" s="27"/>
      <c r="AA187" s="35">
        <v>0</v>
      </c>
      <c r="AB187" s="35">
        <v>0</v>
      </c>
      <c r="AC187" s="35">
        <v>0</v>
      </c>
      <c r="AD187" s="35">
        <v>0</v>
      </c>
      <c r="AE187" s="36">
        <v>2</v>
      </c>
      <c r="AF187" s="63">
        <v>245.11439999999999</v>
      </c>
      <c r="AG187" s="38">
        <v>125</v>
      </c>
      <c r="AH187" s="32">
        <v>370</v>
      </c>
      <c r="AI187" s="38"/>
      <c r="AJ187" s="38"/>
      <c r="AK187" s="38"/>
      <c r="AL187" s="30"/>
      <c r="AM187" s="26"/>
      <c r="AN187" s="1"/>
    </row>
    <row r="188" spans="1:40" ht="15" x14ac:dyDescent="0.25">
      <c r="A188" s="57">
        <v>15</v>
      </c>
      <c r="B188" s="57">
        <v>15</v>
      </c>
      <c r="C188" s="1" t="s">
        <v>392</v>
      </c>
      <c r="D188" s="29" t="s">
        <v>34</v>
      </c>
      <c r="E188" s="29">
        <v>76</v>
      </c>
      <c r="F188" s="27">
        <v>73</v>
      </c>
      <c r="G188" s="27"/>
      <c r="H188" s="27">
        <v>89</v>
      </c>
      <c r="I188" s="27"/>
      <c r="J188" s="27"/>
      <c r="K188" s="32">
        <f>IFERROR(LARGE(E188:J188,1),0)+IF($D$5&gt;=2,IFERROR(LARGE(E188:J188,2),0),0)+IF($D$5&gt;=3,IFERROR(LARGE(E188:J188,3),0),0)+IF($D$5&gt;=4,IFERROR(LARGE(E188:J188,4),0),0)+IF($D$5&gt;=5,IFERROR(LARGE(E188:J188,5),0),0)+IF($D$5&gt;=6,IFERROR(LARGE(E188:J188,6),0),0)</f>
        <v>238</v>
      </c>
      <c r="L188" s="32" t="s">
        <v>928</v>
      </c>
      <c r="M188" s="32"/>
      <c r="N188" s="39">
        <f>K188-(ROW(K188)-ROW(K$6))/10000</f>
        <v>237.98179999999999</v>
      </c>
      <c r="O188" s="32">
        <f>COUNT(E188:J188)</f>
        <v>3</v>
      </c>
      <c r="P188" s="32">
        <f ca="1">IF(AND(O188=1,OFFSET(D188,0,P$3)&gt;0),"Y",0)</f>
        <v>0</v>
      </c>
      <c r="Q188" s="33" t="s">
        <v>170</v>
      </c>
      <c r="R188" s="34">
        <f>1-(Q188=Q187)</f>
        <v>0</v>
      </c>
      <c r="S188" s="34">
        <f>N188+T188/1000+U188/10000+V188/100000+W188/1000000+X188/10000000+Y188/100000000</f>
        <v>238.06598999999997</v>
      </c>
      <c r="T188" s="29">
        <v>76</v>
      </c>
      <c r="U188" s="27">
        <v>73</v>
      </c>
      <c r="V188" s="27">
        <v>89</v>
      </c>
      <c r="W188" s="27"/>
      <c r="X188" s="27"/>
      <c r="Y188" s="27"/>
      <c r="AA188" s="35">
        <v>0</v>
      </c>
      <c r="AB188" s="35">
        <v>0</v>
      </c>
      <c r="AC188" s="35">
        <v>0</v>
      </c>
      <c r="AD188" s="35">
        <v>0</v>
      </c>
      <c r="AE188" s="36">
        <v>3</v>
      </c>
      <c r="AF188" s="63">
        <v>238.06598999999997</v>
      </c>
      <c r="AG188" s="38">
        <v>89</v>
      </c>
      <c r="AH188" s="32">
        <v>254</v>
      </c>
      <c r="AI188" s="38"/>
      <c r="AJ188" s="38"/>
      <c r="AK188" s="38"/>
      <c r="AL188" s="30"/>
      <c r="AM188" s="26"/>
      <c r="AN188" s="1"/>
    </row>
    <row r="189" spans="1:40" ht="15" x14ac:dyDescent="0.25">
      <c r="A189" s="57">
        <v>16</v>
      </c>
      <c r="B189" s="57">
        <v>16</v>
      </c>
      <c r="C189" s="1" t="s">
        <v>724</v>
      </c>
      <c r="D189" s="29" t="s">
        <v>96</v>
      </c>
      <c r="E189" s="29"/>
      <c r="F189" s="27">
        <v>100</v>
      </c>
      <c r="G189" s="27">
        <v>97</v>
      </c>
      <c r="H189" s="27"/>
      <c r="I189" s="27"/>
      <c r="J189" s="27"/>
      <c r="K189" s="32">
        <f>IFERROR(LARGE(E189:J189,1),0)+IF($D$5&gt;=2,IFERROR(LARGE(E189:J189,2),0),0)+IF($D$5&gt;=3,IFERROR(LARGE(E189:J189,3),0),0)+IF($D$5&gt;=4,IFERROR(LARGE(E189:J189,4),0),0)+IF($D$5&gt;=5,IFERROR(LARGE(E189:J189,5),0),0)+IF($D$5&gt;=6,IFERROR(LARGE(E189:J189,6),0),0)</f>
        <v>197</v>
      </c>
      <c r="L189" s="32" t="s">
        <v>928</v>
      </c>
      <c r="M189" s="32"/>
      <c r="N189" s="39">
        <f>K189-(ROW(K189)-ROW(K$6))/10000</f>
        <v>196.98169999999999</v>
      </c>
      <c r="O189" s="32">
        <f>COUNT(E189:J189)</f>
        <v>2</v>
      </c>
      <c r="P189" s="32">
        <f ca="1">IF(AND(O189=1,OFFSET(D189,0,P$3)&gt;0),"Y",0)</f>
        <v>0</v>
      </c>
      <c r="Q189" s="33" t="s">
        <v>170</v>
      </c>
      <c r="R189" s="34">
        <f>1-(Q189=Q188)</f>
        <v>0</v>
      </c>
      <c r="S189" s="34">
        <f>N189+T189/1000+U189/10000+V189/100000+W189/1000000+X189/10000000+Y189/100000000</f>
        <v>196.99266999999998</v>
      </c>
      <c r="T189" s="29"/>
      <c r="U189" s="27">
        <v>100</v>
      </c>
      <c r="V189" s="27">
        <v>97</v>
      </c>
      <c r="W189" s="27"/>
      <c r="X189" s="27"/>
      <c r="Y189" s="27"/>
      <c r="AA189" s="35">
        <v>0</v>
      </c>
      <c r="AB189" s="35">
        <v>0</v>
      </c>
      <c r="AC189" s="35">
        <v>0</v>
      </c>
      <c r="AD189" s="35">
        <v>0</v>
      </c>
      <c r="AE189" s="36">
        <v>2</v>
      </c>
      <c r="AF189" s="63">
        <v>196.99266999999998</v>
      </c>
      <c r="AG189" s="38">
        <v>100</v>
      </c>
      <c r="AH189" s="32">
        <v>297</v>
      </c>
      <c r="AI189" s="38"/>
      <c r="AJ189" s="38"/>
      <c r="AK189" s="38"/>
      <c r="AL189" s="30"/>
      <c r="AM189" s="26"/>
      <c r="AN189" s="1"/>
    </row>
    <row r="190" spans="1:40" ht="15" x14ac:dyDescent="0.25">
      <c r="A190" s="57">
        <v>17</v>
      </c>
      <c r="B190" s="57">
        <v>17</v>
      </c>
      <c r="C190" s="1" t="s">
        <v>725</v>
      </c>
      <c r="D190" s="29" t="s">
        <v>52</v>
      </c>
      <c r="E190" s="29">
        <v>101</v>
      </c>
      <c r="F190" s="27">
        <v>85</v>
      </c>
      <c r="G190" s="27"/>
      <c r="H190" s="27"/>
      <c r="I190" s="27"/>
      <c r="J190" s="27"/>
      <c r="K190" s="32">
        <f>IFERROR(LARGE(E190:J190,1),0)+IF($D$5&gt;=2,IFERROR(LARGE(E190:J190,2),0),0)+IF($D$5&gt;=3,IFERROR(LARGE(E190:J190,3),0),0)+IF($D$5&gt;=4,IFERROR(LARGE(E190:J190,4),0),0)+IF($D$5&gt;=5,IFERROR(LARGE(E190:J190,5),0),0)+IF($D$5&gt;=6,IFERROR(LARGE(E190:J190,6),0),0)</f>
        <v>186</v>
      </c>
      <c r="L190" s="32" t="s">
        <v>928</v>
      </c>
      <c r="M190" s="32"/>
      <c r="N190" s="39">
        <f>K190-(ROW(K190)-ROW(K$6))/10000</f>
        <v>185.98159999999999</v>
      </c>
      <c r="O190" s="32">
        <f>COUNT(E190:J190)</f>
        <v>2</v>
      </c>
      <c r="P190" s="32">
        <f ca="1">IF(AND(O190=1,OFFSET(D190,0,P$3)&gt;0),"Y",0)</f>
        <v>0</v>
      </c>
      <c r="Q190" s="33" t="s">
        <v>170</v>
      </c>
      <c r="R190" s="34">
        <f>1-(Q190=Q189)</f>
        <v>0</v>
      </c>
      <c r="S190" s="34">
        <f>N190+T190/1000+U190/10000+V190/100000+W190/1000000+X190/10000000+Y190/100000000</f>
        <v>186.09109999999998</v>
      </c>
      <c r="T190" s="29">
        <v>101</v>
      </c>
      <c r="U190" s="27">
        <v>85</v>
      </c>
      <c r="V190" s="27"/>
      <c r="W190" s="27"/>
      <c r="X190" s="27"/>
      <c r="Y190" s="27"/>
      <c r="AA190" s="35">
        <v>0</v>
      </c>
      <c r="AB190" s="35">
        <v>0</v>
      </c>
      <c r="AC190" s="35">
        <v>0</v>
      </c>
      <c r="AD190" s="35">
        <v>0</v>
      </c>
      <c r="AE190" s="36">
        <v>2</v>
      </c>
      <c r="AF190" s="63">
        <v>186.09109999999998</v>
      </c>
      <c r="AG190" s="38">
        <v>101</v>
      </c>
      <c r="AH190" s="32">
        <v>287</v>
      </c>
      <c r="AI190" s="38"/>
      <c r="AJ190" s="38"/>
      <c r="AK190" s="38"/>
      <c r="AL190" s="30"/>
      <c r="AM190" s="26"/>
      <c r="AN190" s="1"/>
    </row>
    <row r="191" spans="1:40" ht="15" x14ac:dyDescent="0.25">
      <c r="A191" s="57">
        <v>18</v>
      </c>
      <c r="B191" s="57">
        <v>18</v>
      </c>
      <c r="C191" s="1" t="s">
        <v>726</v>
      </c>
      <c r="D191" s="29" t="s">
        <v>52</v>
      </c>
      <c r="E191" s="29"/>
      <c r="F191" s="27">
        <v>165</v>
      </c>
      <c r="G191" s="27"/>
      <c r="H191" s="27"/>
      <c r="I191" s="27"/>
      <c r="J191" s="27"/>
      <c r="K191" s="32">
        <f>IFERROR(LARGE(E191:J191,1),0)+IF($D$5&gt;=2,IFERROR(LARGE(E191:J191,2),0),0)+IF($D$5&gt;=3,IFERROR(LARGE(E191:J191,3),0),0)+IF($D$5&gt;=4,IFERROR(LARGE(E191:J191,4),0),0)+IF($D$5&gt;=5,IFERROR(LARGE(E191:J191,5),0),0)+IF($D$5&gt;=6,IFERROR(LARGE(E191:J191,6),0),0)</f>
        <v>165</v>
      </c>
      <c r="L191" s="32" t="s">
        <v>928</v>
      </c>
      <c r="M191" s="32"/>
      <c r="N191" s="39">
        <f>K191-(ROW(K191)-ROW(K$6))/10000</f>
        <v>164.98150000000001</v>
      </c>
      <c r="O191" s="32">
        <f>COUNT(E191:J191)</f>
        <v>1</v>
      </c>
      <c r="P191" s="32">
        <f ca="1">IF(AND(O191=1,OFFSET(D191,0,P$3)&gt;0),"Y",0)</f>
        <v>0</v>
      </c>
      <c r="Q191" s="33" t="s">
        <v>170</v>
      </c>
      <c r="R191" s="34">
        <f>1-(Q191=Q190)</f>
        <v>0</v>
      </c>
      <c r="S191" s="34">
        <f>N191+T191/1000+U191/10000+V191/100000+W191/1000000+X191/10000000+Y191/100000000</f>
        <v>164.99800000000002</v>
      </c>
      <c r="T191" s="29"/>
      <c r="U191" s="27">
        <v>165</v>
      </c>
      <c r="V191" s="27"/>
      <c r="W191" s="27"/>
      <c r="X191" s="27"/>
      <c r="Y191" s="27"/>
      <c r="AA191" s="35">
        <v>0</v>
      </c>
      <c r="AB191" s="35">
        <v>0</v>
      </c>
      <c r="AC191" s="35">
        <v>0</v>
      </c>
      <c r="AD191" s="35">
        <v>0</v>
      </c>
      <c r="AE191" s="36">
        <v>1</v>
      </c>
      <c r="AF191" s="63">
        <v>164.99800000000002</v>
      </c>
      <c r="AG191" s="38">
        <v>165</v>
      </c>
      <c r="AH191" s="32">
        <v>330</v>
      </c>
      <c r="AI191" s="38"/>
      <c r="AJ191" s="38"/>
      <c r="AK191" s="38"/>
      <c r="AL191" s="30"/>
      <c r="AM191" s="26"/>
      <c r="AN191" s="1"/>
    </row>
    <row r="192" spans="1:40" ht="15" x14ac:dyDescent="0.25">
      <c r="A192" s="57">
        <v>19</v>
      </c>
      <c r="B192" s="57" t="s">
        <v>56</v>
      </c>
      <c r="C192" s="1" t="s">
        <v>727</v>
      </c>
      <c r="D192" s="29" t="s">
        <v>360</v>
      </c>
      <c r="E192" s="29">
        <v>164</v>
      </c>
      <c r="F192" s="27"/>
      <c r="G192" s="27"/>
      <c r="H192" s="27"/>
      <c r="I192" s="27"/>
      <c r="J192" s="27"/>
      <c r="K192" s="32">
        <f>IFERROR(LARGE(E192:J192,1),0)+IF($D$5&gt;=2,IFERROR(LARGE(E192:J192,2),0),0)+IF($D$5&gt;=3,IFERROR(LARGE(E192:J192,3),0),0)+IF($D$5&gt;=4,IFERROR(LARGE(E192:J192,4),0),0)+IF($D$5&gt;=5,IFERROR(LARGE(E192:J192,5),0),0)+IF($D$5&gt;=6,IFERROR(LARGE(E192:J192,6),0),0)</f>
        <v>164</v>
      </c>
      <c r="L192" s="32" t="s">
        <v>927</v>
      </c>
      <c r="M192" s="32"/>
      <c r="N192" s="39">
        <f>K192-(ROW(K192)-ROW(K$6))/10000</f>
        <v>163.98140000000001</v>
      </c>
      <c r="O192" s="32">
        <f>COUNT(E192:J192)</f>
        <v>1</v>
      </c>
      <c r="P192" s="32">
        <f ca="1">IF(AND(O192=1,OFFSET(D192,0,P$3)&gt;0),"Y",0)</f>
        <v>0</v>
      </c>
      <c r="Q192" s="33" t="s">
        <v>170</v>
      </c>
      <c r="R192" s="34">
        <f>1-(Q192=Q191)</f>
        <v>0</v>
      </c>
      <c r="S192" s="34">
        <f>N192+T192/1000+U192/10000+V192/100000+W192/1000000+X192/10000000+Y192/100000000</f>
        <v>164.1454</v>
      </c>
      <c r="T192" s="29">
        <v>164</v>
      </c>
      <c r="U192" s="27"/>
      <c r="V192" s="27"/>
      <c r="W192" s="27"/>
      <c r="X192" s="27"/>
      <c r="Y192" s="27"/>
      <c r="AA192" s="35">
        <v>0</v>
      </c>
      <c r="AB192" s="35">
        <v>0</v>
      </c>
      <c r="AC192" s="35">
        <v>0</v>
      </c>
      <c r="AD192" s="35">
        <v>0</v>
      </c>
      <c r="AE192" s="36">
        <v>1</v>
      </c>
      <c r="AF192" s="63">
        <v>164.1454</v>
      </c>
      <c r="AG192" s="38">
        <v>164</v>
      </c>
      <c r="AH192" s="32">
        <v>0</v>
      </c>
      <c r="AI192" s="38"/>
      <c r="AJ192" s="38"/>
      <c r="AK192" s="38"/>
      <c r="AL192" s="30"/>
      <c r="AM192" s="26"/>
      <c r="AN192" s="1"/>
    </row>
    <row r="193" spans="1:40" ht="15" x14ac:dyDescent="0.25">
      <c r="A193" s="57">
        <v>20</v>
      </c>
      <c r="B193" s="57">
        <v>19</v>
      </c>
      <c r="C193" s="1" t="s">
        <v>728</v>
      </c>
      <c r="D193" s="29" t="s">
        <v>174</v>
      </c>
      <c r="E193" s="29">
        <v>151</v>
      </c>
      <c r="F193" s="27"/>
      <c r="G193" s="27"/>
      <c r="H193" s="27"/>
      <c r="I193" s="27"/>
      <c r="J193" s="27"/>
      <c r="K193" s="32">
        <f>IFERROR(LARGE(E193:J193,1),0)+IF($D$5&gt;=2,IFERROR(LARGE(E193:J193,2),0),0)+IF($D$5&gt;=3,IFERROR(LARGE(E193:J193,3),0),0)+IF($D$5&gt;=4,IFERROR(LARGE(E193:J193,4),0),0)+IF($D$5&gt;=5,IFERROR(LARGE(E193:J193,5),0),0)+IF($D$5&gt;=6,IFERROR(LARGE(E193:J193,6),0),0)</f>
        <v>151</v>
      </c>
      <c r="L193" s="32" t="s">
        <v>928</v>
      </c>
      <c r="M193" s="32"/>
      <c r="N193" s="39">
        <f>K193-(ROW(K193)-ROW(K$6))/10000</f>
        <v>150.9813</v>
      </c>
      <c r="O193" s="32">
        <f>COUNT(E193:J193)</f>
        <v>1</v>
      </c>
      <c r="P193" s="32">
        <f ca="1">IF(AND(O193=1,OFFSET(D193,0,P$3)&gt;0),"Y",0)</f>
        <v>0</v>
      </c>
      <c r="Q193" s="33" t="s">
        <v>170</v>
      </c>
      <c r="R193" s="34">
        <f>1-(Q193=Q192)</f>
        <v>0</v>
      </c>
      <c r="S193" s="34">
        <f>N193+T193/1000+U193/10000+V193/100000+W193/1000000+X193/10000000+Y193/100000000</f>
        <v>151.13230000000001</v>
      </c>
      <c r="T193" s="29">
        <v>151</v>
      </c>
      <c r="U193" s="27"/>
      <c r="V193" s="27"/>
      <c r="W193" s="27"/>
      <c r="X193" s="27"/>
      <c r="Y193" s="27"/>
      <c r="AA193" s="35">
        <v>0</v>
      </c>
      <c r="AB193" s="35">
        <v>0</v>
      </c>
      <c r="AC193" s="35">
        <v>0</v>
      </c>
      <c r="AD193" s="35">
        <v>0</v>
      </c>
      <c r="AE193" s="36">
        <v>1</v>
      </c>
      <c r="AF193" s="63">
        <v>151.13230000000001</v>
      </c>
      <c r="AG193" s="38">
        <v>151</v>
      </c>
      <c r="AH193" s="32">
        <v>302</v>
      </c>
      <c r="AI193" s="38"/>
      <c r="AJ193" s="38"/>
      <c r="AK193" s="38"/>
      <c r="AL193" s="30"/>
      <c r="AM193" s="26"/>
      <c r="AN193" s="1"/>
    </row>
    <row r="194" spans="1:40" ht="15" x14ac:dyDescent="0.25">
      <c r="A194" s="57">
        <v>21</v>
      </c>
      <c r="B194" s="57">
        <v>20</v>
      </c>
      <c r="C194" s="1" t="s">
        <v>729</v>
      </c>
      <c r="D194" s="29" t="s">
        <v>43</v>
      </c>
      <c r="E194" s="29">
        <v>148</v>
      </c>
      <c r="F194" s="27"/>
      <c r="G194" s="27"/>
      <c r="H194" s="27"/>
      <c r="I194" s="27"/>
      <c r="J194" s="27"/>
      <c r="K194" s="32">
        <f>IFERROR(LARGE(E194:J194,1),0)+IF($D$5&gt;=2,IFERROR(LARGE(E194:J194,2),0),0)+IF($D$5&gt;=3,IFERROR(LARGE(E194:J194,3),0),0)+IF($D$5&gt;=4,IFERROR(LARGE(E194:J194,4),0),0)+IF($D$5&gt;=5,IFERROR(LARGE(E194:J194,5),0),0)+IF($D$5&gt;=6,IFERROR(LARGE(E194:J194,6),0),0)</f>
        <v>148</v>
      </c>
      <c r="L194" s="32" t="s">
        <v>928</v>
      </c>
      <c r="M194" s="32"/>
      <c r="N194" s="39">
        <f>K194-(ROW(K194)-ROW(K$6))/10000</f>
        <v>147.9812</v>
      </c>
      <c r="O194" s="32">
        <f>COUNT(E194:J194)</f>
        <v>1</v>
      </c>
      <c r="P194" s="32">
        <f ca="1">IF(AND(O194=1,OFFSET(D194,0,P$3)&gt;0),"Y",0)</f>
        <v>0</v>
      </c>
      <c r="Q194" s="33" t="s">
        <v>170</v>
      </c>
      <c r="R194" s="34">
        <f>1-(Q194=Q193)</f>
        <v>0</v>
      </c>
      <c r="S194" s="34">
        <f>N194+T194/1000+U194/10000+V194/100000+W194/1000000+X194/10000000+Y194/100000000</f>
        <v>148.1292</v>
      </c>
      <c r="T194" s="29">
        <v>148</v>
      </c>
      <c r="U194" s="27"/>
      <c r="V194" s="27"/>
      <c r="W194" s="27"/>
      <c r="X194" s="27"/>
      <c r="Y194" s="27"/>
      <c r="AA194" s="35">
        <v>0</v>
      </c>
      <c r="AB194" s="35">
        <v>0</v>
      </c>
      <c r="AC194" s="35">
        <v>0</v>
      </c>
      <c r="AD194" s="35">
        <v>0</v>
      </c>
      <c r="AE194" s="36">
        <v>1</v>
      </c>
      <c r="AF194" s="63">
        <v>148.1292</v>
      </c>
      <c r="AG194" s="38">
        <v>148</v>
      </c>
      <c r="AH194" s="32">
        <v>296</v>
      </c>
      <c r="AI194" s="38"/>
      <c r="AJ194" s="38"/>
      <c r="AK194" s="38"/>
      <c r="AL194" s="30"/>
      <c r="AM194" s="26"/>
      <c r="AN194" s="1"/>
    </row>
    <row r="195" spans="1:40" ht="15" x14ac:dyDescent="0.25">
      <c r="A195" s="57">
        <v>22</v>
      </c>
      <c r="B195" s="57">
        <v>21</v>
      </c>
      <c r="C195" s="1" t="s">
        <v>306</v>
      </c>
      <c r="D195" s="29" t="s">
        <v>52</v>
      </c>
      <c r="E195" s="29"/>
      <c r="F195" s="27"/>
      <c r="G195" s="27"/>
      <c r="H195" s="27">
        <v>142</v>
      </c>
      <c r="I195" s="27"/>
      <c r="J195" s="27"/>
      <c r="K195" s="32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142</v>
      </c>
      <c r="L195" s="32" t="s">
        <v>928</v>
      </c>
      <c r="M195" s="32"/>
      <c r="N195" s="39">
        <f>K195-(ROW(K195)-ROW(K$6))/10000</f>
        <v>141.9811</v>
      </c>
      <c r="O195" s="32">
        <f>COUNT(E195:J195)</f>
        <v>1</v>
      </c>
      <c r="P195" s="32" t="str">
        <f ca="1">IF(AND(O195=1,OFFSET(D195,0,P$3)&gt;0),"Y",0)</f>
        <v>Y</v>
      </c>
      <c r="Q195" s="33" t="s">
        <v>170</v>
      </c>
      <c r="R195" s="34">
        <f>1-(Q195=Q194)</f>
        <v>0</v>
      </c>
      <c r="S195" s="34">
        <f>N195+T195/1000+U195/10000+V195/100000+W195/1000000+X195/10000000+Y195/100000000</f>
        <v>141.98251999999999</v>
      </c>
      <c r="T195" s="29"/>
      <c r="U195" s="27"/>
      <c r="V195" s="27">
        <v>142</v>
      </c>
      <c r="W195" s="27"/>
      <c r="X195" s="27"/>
      <c r="Y195" s="27"/>
      <c r="AA195" s="35">
        <v>0</v>
      </c>
      <c r="AB195" s="35">
        <v>0</v>
      </c>
      <c r="AC195" s="35">
        <v>0</v>
      </c>
      <c r="AD195" s="35">
        <v>0</v>
      </c>
      <c r="AE195" s="36">
        <v>1</v>
      </c>
      <c r="AF195" s="63">
        <v>141.98251999999999</v>
      </c>
      <c r="AG195" s="38">
        <v>142</v>
      </c>
      <c r="AH195" s="32">
        <v>284</v>
      </c>
      <c r="AI195" s="38"/>
      <c r="AJ195" s="38"/>
      <c r="AK195" s="38"/>
      <c r="AL195" s="30"/>
      <c r="AM195" s="26"/>
      <c r="AN195" s="1"/>
    </row>
    <row r="196" spans="1:40" ht="15" x14ac:dyDescent="0.25">
      <c r="A196" s="57">
        <v>23</v>
      </c>
      <c r="B196" s="57">
        <v>22</v>
      </c>
      <c r="C196" s="1" t="s">
        <v>730</v>
      </c>
      <c r="D196" s="29" t="s">
        <v>24</v>
      </c>
      <c r="E196" s="29"/>
      <c r="F196" s="27"/>
      <c r="G196" s="27">
        <v>124</v>
      </c>
      <c r="H196" s="27"/>
      <c r="I196" s="27"/>
      <c r="J196" s="27"/>
      <c r="K196" s="32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124</v>
      </c>
      <c r="L196" s="32" t="s">
        <v>928</v>
      </c>
      <c r="M196" s="32"/>
      <c r="N196" s="39">
        <f>K196-(ROW(K196)-ROW(K$6))/10000</f>
        <v>123.98099999999999</v>
      </c>
      <c r="O196" s="32">
        <f>COUNT(E196:J196)</f>
        <v>1</v>
      </c>
      <c r="P196" s="32">
        <f ca="1">IF(AND(O196=1,OFFSET(D196,0,P$3)&gt;0),"Y",0)</f>
        <v>0</v>
      </c>
      <c r="Q196" s="33" t="s">
        <v>170</v>
      </c>
      <c r="R196" s="34">
        <f>1-(Q196=Q195)</f>
        <v>0</v>
      </c>
      <c r="S196" s="34">
        <f>N196+T196/1000+U196/10000+V196/100000+W196/1000000+X196/10000000+Y196/100000000</f>
        <v>123.98223999999999</v>
      </c>
      <c r="T196" s="29"/>
      <c r="U196" s="27"/>
      <c r="V196" s="27">
        <v>124</v>
      </c>
      <c r="W196" s="27"/>
      <c r="X196" s="27"/>
      <c r="Y196" s="27"/>
      <c r="AA196" s="35">
        <v>0</v>
      </c>
      <c r="AB196" s="35">
        <v>0</v>
      </c>
      <c r="AC196" s="35">
        <v>0</v>
      </c>
      <c r="AD196" s="35">
        <v>0</v>
      </c>
      <c r="AE196" s="36">
        <v>1</v>
      </c>
      <c r="AF196" s="63">
        <v>123.98223999999999</v>
      </c>
      <c r="AG196" s="38">
        <v>124</v>
      </c>
      <c r="AH196" s="32">
        <v>248</v>
      </c>
      <c r="AI196" s="38"/>
      <c r="AJ196" s="38"/>
      <c r="AK196" s="38"/>
      <c r="AL196" s="30"/>
      <c r="AM196" s="26"/>
      <c r="AN196" s="1"/>
    </row>
    <row r="197" spans="1:40" ht="15" x14ac:dyDescent="0.25">
      <c r="A197" s="57">
        <v>24</v>
      </c>
      <c r="B197" s="57">
        <v>23</v>
      </c>
      <c r="C197" s="1" t="s">
        <v>731</v>
      </c>
      <c r="D197" s="29" t="s">
        <v>208</v>
      </c>
      <c r="E197" s="29">
        <v>121</v>
      </c>
      <c r="F197" s="27"/>
      <c r="G197" s="27"/>
      <c r="H197" s="27"/>
      <c r="I197" s="27"/>
      <c r="J197" s="27"/>
      <c r="K197" s="32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121</v>
      </c>
      <c r="L197" s="32" t="s">
        <v>928</v>
      </c>
      <c r="M197" s="32"/>
      <c r="N197" s="39">
        <f>K197-(ROW(K197)-ROW(K$6))/10000</f>
        <v>120.98090000000001</v>
      </c>
      <c r="O197" s="32">
        <f>COUNT(E197:J197)</f>
        <v>1</v>
      </c>
      <c r="P197" s="32">
        <f ca="1">IF(AND(O197=1,OFFSET(D197,0,P$3)&gt;0),"Y",0)</f>
        <v>0</v>
      </c>
      <c r="Q197" s="33" t="s">
        <v>170</v>
      </c>
      <c r="R197" s="34">
        <f>1-(Q197=Q196)</f>
        <v>0</v>
      </c>
      <c r="S197" s="34">
        <f>N197+T197/1000+U197/10000+V197/100000+W197/1000000+X197/10000000+Y197/100000000</f>
        <v>121.1019</v>
      </c>
      <c r="T197" s="29">
        <v>121</v>
      </c>
      <c r="U197" s="27"/>
      <c r="V197" s="27"/>
      <c r="W197" s="27"/>
      <c r="X197" s="27"/>
      <c r="Y197" s="27"/>
      <c r="AA197" s="35">
        <v>0</v>
      </c>
      <c r="AB197" s="35">
        <v>0</v>
      </c>
      <c r="AC197" s="35">
        <v>0</v>
      </c>
      <c r="AD197" s="35">
        <v>0</v>
      </c>
      <c r="AE197" s="36">
        <v>1</v>
      </c>
      <c r="AF197" s="63">
        <v>121.1019</v>
      </c>
      <c r="AG197" s="38">
        <v>121</v>
      </c>
      <c r="AH197" s="32">
        <v>242</v>
      </c>
      <c r="AI197" s="38"/>
      <c r="AJ197" s="38"/>
      <c r="AK197" s="38"/>
      <c r="AL197" s="30"/>
      <c r="AM197" s="26"/>
      <c r="AN197" s="1"/>
    </row>
    <row r="198" spans="1:40" ht="15" x14ac:dyDescent="0.25">
      <c r="A198" s="57">
        <v>25</v>
      </c>
      <c r="B198" s="57">
        <v>24</v>
      </c>
      <c r="C198" s="1" t="s">
        <v>378</v>
      </c>
      <c r="D198" s="29" t="s">
        <v>24</v>
      </c>
      <c r="E198" s="29"/>
      <c r="F198" s="27"/>
      <c r="G198" s="27"/>
      <c r="H198" s="27">
        <v>101</v>
      </c>
      <c r="I198" s="27"/>
      <c r="J198" s="27"/>
      <c r="K198" s="32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101</v>
      </c>
      <c r="L198" s="32" t="s">
        <v>928</v>
      </c>
      <c r="M198" s="32"/>
      <c r="N198" s="39">
        <f>K198-(ROW(K198)-ROW(K$6))/10000</f>
        <v>100.9808</v>
      </c>
      <c r="O198" s="32">
        <f>COUNT(E198:J198)</f>
        <v>1</v>
      </c>
      <c r="P198" s="32" t="str">
        <f ca="1">IF(AND(O198=1,OFFSET(D198,0,P$3)&gt;0),"Y",0)</f>
        <v>Y</v>
      </c>
      <c r="Q198" s="33" t="s">
        <v>170</v>
      </c>
      <c r="R198" s="34">
        <f>1-(Q198=Q197)</f>
        <v>0</v>
      </c>
      <c r="S198" s="34">
        <f>N198+T198/1000+U198/10000+V198/100000+W198/1000000+X198/10000000+Y198/100000000</f>
        <v>100.98181</v>
      </c>
      <c r="T198" s="29"/>
      <c r="U198" s="27"/>
      <c r="V198" s="27">
        <v>101</v>
      </c>
      <c r="W198" s="27"/>
      <c r="X198" s="27"/>
      <c r="Y198" s="27"/>
      <c r="AA198" s="35">
        <v>0</v>
      </c>
      <c r="AB198" s="35">
        <v>0</v>
      </c>
      <c r="AC198" s="35">
        <v>0</v>
      </c>
      <c r="AD198" s="35">
        <v>0</v>
      </c>
      <c r="AE198" s="36">
        <v>1</v>
      </c>
      <c r="AF198" s="63">
        <v>100.98181</v>
      </c>
      <c r="AG198" s="38">
        <v>101</v>
      </c>
      <c r="AH198" s="32">
        <v>202</v>
      </c>
      <c r="AI198" s="38"/>
      <c r="AJ198" s="38"/>
      <c r="AK198" s="38"/>
      <c r="AL198" s="30"/>
      <c r="AM198" s="26"/>
      <c r="AN198" s="1"/>
    </row>
    <row r="199" spans="1:40" ht="15" x14ac:dyDescent="0.25">
      <c r="A199" s="57">
        <v>26</v>
      </c>
      <c r="B199" s="57">
        <v>25</v>
      </c>
      <c r="C199" s="1" t="s">
        <v>732</v>
      </c>
      <c r="D199" s="29" t="s">
        <v>174</v>
      </c>
      <c r="E199" s="29"/>
      <c r="F199" s="27"/>
      <c r="G199" s="27">
        <v>94</v>
      </c>
      <c r="H199" s="27"/>
      <c r="I199" s="27"/>
      <c r="J199" s="27"/>
      <c r="K199" s="32">
        <f>IFERROR(LARGE(E199:J199,1),0)+IF($D$5&gt;=2,IFERROR(LARGE(E199:J199,2),0),0)+IF($D$5&gt;=3,IFERROR(LARGE(E199:J199,3),0),0)+IF($D$5&gt;=4,IFERROR(LARGE(E199:J199,4),0),0)+IF($D$5&gt;=5,IFERROR(LARGE(E199:J199,5),0),0)+IF($D$5&gt;=6,IFERROR(LARGE(E199:J199,6),0),0)</f>
        <v>94</v>
      </c>
      <c r="L199" s="32" t="s">
        <v>928</v>
      </c>
      <c r="M199" s="32"/>
      <c r="N199" s="39">
        <f>K199-(ROW(K199)-ROW(K$6))/10000</f>
        <v>93.980699999999999</v>
      </c>
      <c r="O199" s="32">
        <f>COUNT(E199:J199)</f>
        <v>1</v>
      </c>
      <c r="P199" s="32">
        <f ca="1">IF(AND(O199=1,OFFSET(D199,0,P$3)&gt;0),"Y",0)</f>
        <v>0</v>
      </c>
      <c r="Q199" s="33" t="s">
        <v>170</v>
      </c>
      <c r="R199" s="34">
        <f>1-(Q199=Q198)</f>
        <v>0</v>
      </c>
      <c r="S199" s="34">
        <f>N199+T199/1000+U199/10000+V199/100000+W199/1000000+X199/10000000+Y199/100000000</f>
        <v>93.981639999999999</v>
      </c>
      <c r="T199" s="29"/>
      <c r="U199" s="27"/>
      <c r="V199" s="27">
        <v>94</v>
      </c>
      <c r="W199" s="27"/>
      <c r="X199" s="27"/>
      <c r="Y199" s="27"/>
      <c r="AA199" s="35">
        <v>0</v>
      </c>
      <c r="AB199" s="35">
        <v>0</v>
      </c>
      <c r="AC199" s="35">
        <v>0</v>
      </c>
      <c r="AD199" s="35">
        <v>0</v>
      </c>
      <c r="AE199" s="36">
        <v>1</v>
      </c>
      <c r="AF199" s="63">
        <v>93.981639999999999</v>
      </c>
      <c r="AG199" s="38">
        <v>94</v>
      </c>
      <c r="AH199" s="32">
        <v>188</v>
      </c>
      <c r="AI199" s="38"/>
      <c r="AJ199" s="38"/>
      <c r="AK199" s="38"/>
      <c r="AL199" s="30"/>
      <c r="AM199" s="26"/>
      <c r="AN199" s="1"/>
    </row>
    <row r="200" spans="1:40" ht="15" x14ac:dyDescent="0.25">
      <c r="A200" s="57">
        <v>27</v>
      </c>
      <c r="B200" s="57">
        <v>26</v>
      </c>
      <c r="C200" s="1" t="s">
        <v>733</v>
      </c>
      <c r="D200" s="29" t="s">
        <v>43</v>
      </c>
      <c r="E200" s="29"/>
      <c r="F200" s="27"/>
      <c r="G200" s="27">
        <v>83</v>
      </c>
      <c r="H200" s="27"/>
      <c r="I200" s="27"/>
      <c r="J200" s="27"/>
      <c r="K200" s="32">
        <f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83</v>
      </c>
      <c r="L200" s="32" t="s">
        <v>928</v>
      </c>
      <c r="M200" s="32"/>
      <c r="N200" s="39">
        <f>K200-(ROW(K200)-ROW(K$6))/10000</f>
        <v>82.980599999999995</v>
      </c>
      <c r="O200" s="32">
        <f>COUNT(E200:J200)</f>
        <v>1</v>
      </c>
      <c r="P200" s="32">
        <f ca="1">IF(AND(O200=1,OFFSET(D200,0,P$3)&gt;0),"Y",0)</f>
        <v>0</v>
      </c>
      <c r="Q200" s="33" t="s">
        <v>170</v>
      </c>
      <c r="R200" s="34">
        <f>1-(Q200=Q199)</f>
        <v>0</v>
      </c>
      <c r="S200" s="34">
        <f>N200+T200/1000+U200/10000+V200/100000+W200/1000000+X200/10000000+Y200/100000000</f>
        <v>82.981429999999989</v>
      </c>
      <c r="T200" s="29"/>
      <c r="U200" s="27"/>
      <c r="V200" s="27">
        <v>83</v>
      </c>
      <c r="W200" s="27"/>
      <c r="X200" s="27"/>
      <c r="Y200" s="27"/>
      <c r="AA200" s="35">
        <v>0</v>
      </c>
      <c r="AB200" s="35">
        <v>0</v>
      </c>
      <c r="AC200" s="35">
        <v>0</v>
      </c>
      <c r="AD200" s="35">
        <v>0</v>
      </c>
      <c r="AE200" s="36">
        <v>1</v>
      </c>
      <c r="AF200" s="63">
        <v>82.981429999999989</v>
      </c>
      <c r="AG200" s="38">
        <v>83</v>
      </c>
      <c r="AH200" s="32">
        <v>166</v>
      </c>
      <c r="AI200" s="38"/>
      <c r="AJ200" s="38"/>
      <c r="AK200" s="38"/>
      <c r="AL200" s="30"/>
      <c r="AM200" s="26"/>
      <c r="AN200" s="1"/>
    </row>
    <row r="201" spans="1:40" ht="15" x14ac:dyDescent="0.25">
      <c r="A201" s="57">
        <v>28</v>
      </c>
      <c r="B201" s="57">
        <v>27</v>
      </c>
      <c r="C201" s="1" t="s">
        <v>734</v>
      </c>
      <c r="D201" s="29" t="s">
        <v>76</v>
      </c>
      <c r="E201" s="29"/>
      <c r="F201" s="27">
        <v>77</v>
      </c>
      <c r="G201" s="27"/>
      <c r="H201" s="27"/>
      <c r="I201" s="27"/>
      <c r="J201" s="27"/>
      <c r="K201" s="32">
        <f>IFERROR(LARGE(E201:J201,1),0)+IF($D$5&gt;=2,IFERROR(LARGE(E201:J201,2),0),0)+IF($D$5&gt;=3,IFERROR(LARGE(E201:J201,3),0),0)+IF($D$5&gt;=4,IFERROR(LARGE(E201:J201,4),0),0)+IF($D$5&gt;=5,IFERROR(LARGE(E201:J201,5),0),0)+IF($D$5&gt;=6,IFERROR(LARGE(E201:J201,6),0),0)</f>
        <v>77</v>
      </c>
      <c r="L201" s="32" t="s">
        <v>928</v>
      </c>
      <c r="M201" s="32"/>
      <c r="N201" s="39">
        <f>K201-(ROW(K201)-ROW(K$6))/10000</f>
        <v>76.980500000000006</v>
      </c>
      <c r="O201" s="32">
        <f>COUNT(E201:J201)</f>
        <v>1</v>
      </c>
      <c r="P201" s="32">
        <f ca="1">IF(AND(O201=1,OFFSET(D201,0,P$3)&gt;0),"Y",0)</f>
        <v>0</v>
      </c>
      <c r="Q201" s="33" t="s">
        <v>170</v>
      </c>
      <c r="R201" s="34">
        <f>1-(Q201=Q200)</f>
        <v>0</v>
      </c>
      <c r="S201" s="34">
        <f>N201+T201/1000+U201/10000+V201/100000+W201/1000000+X201/10000000+Y201/100000000</f>
        <v>76.988200000000006</v>
      </c>
      <c r="T201" s="29"/>
      <c r="U201" s="27">
        <v>77</v>
      </c>
      <c r="V201" s="27"/>
      <c r="W201" s="27"/>
      <c r="X201" s="27"/>
      <c r="Y201" s="27"/>
      <c r="AA201" s="35">
        <v>0</v>
      </c>
      <c r="AB201" s="35">
        <v>0</v>
      </c>
      <c r="AC201" s="35">
        <v>0</v>
      </c>
      <c r="AD201" s="35">
        <v>0</v>
      </c>
      <c r="AE201" s="36">
        <v>1</v>
      </c>
      <c r="AF201" s="63">
        <v>76.988200000000006</v>
      </c>
      <c r="AG201" s="38">
        <v>77</v>
      </c>
      <c r="AH201" s="32">
        <v>154</v>
      </c>
      <c r="AI201" s="38"/>
      <c r="AJ201" s="38"/>
      <c r="AK201" s="38"/>
      <c r="AL201" s="30"/>
      <c r="AM201" s="26"/>
      <c r="AN201" s="1"/>
    </row>
    <row r="202" spans="1:40" ht="3" customHeight="1" x14ac:dyDescent="0.2">
      <c r="D202" s="50"/>
      <c r="E202" s="50"/>
      <c r="F202" s="50"/>
      <c r="G202" s="50"/>
      <c r="H202" s="50"/>
      <c r="I202" s="50"/>
      <c r="J202" s="50"/>
      <c r="K202" s="32"/>
      <c r="L202" s="27"/>
      <c r="M202" s="27"/>
      <c r="N202" s="39"/>
      <c r="O202" s="27"/>
      <c r="P202" s="27"/>
      <c r="R202" s="55"/>
      <c r="S202" s="34"/>
      <c r="T202" s="50"/>
      <c r="U202" s="50"/>
      <c r="V202" s="50"/>
      <c r="W202" s="50"/>
      <c r="X202" s="50"/>
      <c r="Y202" s="50"/>
      <c r="AE202" s="59"/>
      <c r="AF202" s="59"/>
      <c r="AH202" s="26"/>
      <c r="AI202" s="38"/>
      <c r="AJ202" s="38"/>
      <c r="AK202" s="38"/>
      <c r="AL202" s="30"/>
      <c r="AM202" s="26"/>
      <c r="AN202" s="1"/>
    </row>
    <row r="203" spans="1:40" x14ac:dyDescent="0.2">
      <c r="D203" s="27"/>
      <c r="E203" s="27"/>
      <c r="F203" s="27"/>
      <c r="G203" s="27"/>
      <c r="H203" s="27"/>
      <c r="I203" s="27"/>
      <c r="J203" s="27"/>
      <c r="K203" s="32"/>
      <c r="L203" s="27"/>
      <c r="M203" s="27"/>
      <c r="N203" s="39"/>
      <c r="O203" s="27"/>
      <c r="P203" s="27"/>
      <c r="R203" s="58"/>
      <c r="S203" s="34"/>
      <c r="T203" s="27"/>
      <c r="U203" s="27"/>
      <c r="V203" s="27"/>
      <c r="W203" s="27"/>
      <c r="X203" s="27"/>
      <c r="Y203" s="27"/>
      <c r="AE203" s="59"/>
      <c r="AF203" s="59"/>
      <c r="AH203" s="26"/>
      <c r="AI203" s="38"/>
      <c r="AJ203" s="38"/>
      <c r="AK203" s="38"/>
      <c r="AL203" s="30"/>
      <c r="AM203" s="26"/>
      <c r="AN203" s="1"/>
    </row>
    <row r="204" spans="1:40" ht="15" x14ac:dyDescent="0.25">
      <c r="A204" s="56"/>
      <c r="B204" s="56"/>
      <c r="C204" s="26" t="s">
        <v>119</v>
      </c>
      <c r="D204" s="27"/>
      <c r="E204" s="27"/>
      <c r="F204" s="27"/>
      <c r="G204" s="27"/>
      <c r="H204" s="27"/>
      <c r="I204" s="27"/>
      <c r="J204" s="27"/>
      <c r="K204" s="32"/>
      <c r="L204" s="27"/>
      <c r="M204" s="27"/>
      <c r="N204" s="39"/>
      <c r="O204" s="27"/>
      <c r="P204" s="27"/>
      <c r="Q204" s="50" t="str">
        <f>C204</f>
        <v>F60</v>
      </c>
      <c r="R204" s="55"/>
      <c r="S204" s="34"/>
      <c r="T204" s="27"/>
      <c r="U204" s="50"/>
      <c r="V204" s="50"/>
      <c r="W204" s="50"/>
      <c r="X204" s="50"/>
      <c r="Y204" s="50"/>
      <c r="AE204" s="59"/>
      <c r="AF204" s="59"/>
      <c r="AH204" s="26"/>
      <c r="AI204" s="38">
        <v>595</v>
      </c>
      <c r="AJ204" s="38">
        <v>575</v>
      </c>
      <c r="AK204" s="38">
        <v>493</v>
      </c>
      <c r="AL204" s="30"/>
      <c r="AM204" s="26"/>
      <c r="AN204" s="1"/>
    </row>
    <row r="205" spans="1:40" ht="15" x14ac:dyDescent="0.25">
      <c r="A205" s="57">
        <v>1</v>
      </c>
      <c r="B205" s="57">
        <v>1</v>
      </c>
      <c r="C205" s="1" t="s">
        <v>118</v>
      </c>
      <c r="D205" s="29" t="s">
        <v>96</v>
      </c>
      <c r="E205" s="29">
        <v>198</v>
      </c>
      <c r="F205" s="27">
        <v>199</v>
      </c>
      <c r="G205" s="27">
        <v>196</v>
      </c>
      <c r="H205" s="27">
        <v>198</v>
      </c>
      <c r="I205" s="27"/>
      <c r="J205" s="27"/>
      <c r="K205" s="32">
        <f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595</v>
      </c>
      <c r="L205" s="32" t="s">
        <v>928</v>
      </c>
      <c r="M205" s="32" t="s">
        <v>120</v>
      </c>
      <c r="N205" s="39">
        <f>K205-(ROW(K205)-ROW(K$6))/10000</f>
        <v>594.98009999999999</v>
      </c>
      <c r="O205" s="32">
        <f>COUNT(E205:J205)</f>
        <v>4</v>
      </c>
      <c r="P205" s="32">
        <f ca="1">IF(AND(O205=1,OFFSET(D205,0,P$3)&gt;0),"Y",0)</f>
        <v>0</v>
      </c>
      <c r="Q205" s="33" t="s">
        <v>119</v>
      </c>
      <c r="R205" s="34">
        <f>1-(Q205=Q204)</f>
        <v>0</v>
      </c>
      <c r="S205" s="34">
        <f>N205+T205/1000+U205/10000+V205/100000+W205/1000000+X205/10000000+Y205/100000000</f>
        <v>595.20017599999994</v>
      </c>
      <c r="T205" s="29">
        <v>198</v>
      </c>
      <c r="U205" s="27">
        <v>199</v>
      </c>
      <c r="V205" s="27">
        <v>198</v>
      </c>
      <c r="W205" s="27">
        <v>196</v>
      </c>
      <c r="X205" s="27"/>
      <c r="Y205" s="27"/>
      <c r="AA205" s="35">
        <v>0</v>
      </c>
      <c r="AB205" s="35">
        <v>0</v>
      </c>
      <c r="AC205" s="35">
        <v>0</v>
      </c>
      <c r="AD205" s="35">
        <v>0</v>
      </c>
      <c r="AE205" s="36">
        <v>4</v>
      </c>
      <c r="AF205" s="63">
        <v>595.20017599999994</v>
      </c>
      <c r="AG205" s="38">
        <v>199</v>
      </c>
      <c r="AH205" s="32">
        <v>596</v>
      </c>
      <c r="AI205" s="38" t="s">
        <v>120</v>
      </c>
      <c r="AJ205" s="38"/>
      <c r="AK205" s="38"/>
      <c r="AL205" s="30"/>
      <c r="AM205" s="26"/>
      <c r="AN205" s="1"/>
    </row>
    <row r="206" spans="1:40" ht="15" x14ac:dyDescent="0.25">
      <c r="A206" s="57">
        <v>2</v>
      </c>
      <c r="B206" s="57">
        <v>2</v>
      </c>
      <c r="C206" s="1" t="s">
        <v>735</v>
      </c>
      <c r="D206" s="29" t="s">
        <v>68</v>
      </c>
      <c r="E206" s="29">
        <v>193</v>
      </c>
      <c r="F206" s="27">
        <v>194</v>
      </c>
      <c r="G206" s="27">
        <v>188</v>
      </c>
      <c r="H206" s="27"/>
      <c r="I206" s="27"/>
      <c r="J206" s="27"/>
      <c r="K206" s="32">
        <f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575</v>
      </c>
      <c r="L206" s="32" t="s">
        <v>928</v>
      </c>
      <c r="M206" s="32" t="s">
        <v>295</v>
      </c>
      <c r="N206" s="39">
        <f>K206-(ROW(K206)-ROW(K$6))/10000</f>
        <v>574.98</v>
      </c>
      <c r="O206" s="32">
        <f>COUNT(E206:J206)</f>
        <v>3</v>
      </c>
      <c r="P206" s="32">
        <f ca="1">IF(AND(O206=1,OFFSET(D206,0,P$3)&gt;0),"Y",0)</f>
        <v>0</v>
      </c>
      <c r="Q206" s="33" t="s">
        <v>119</v>
      </c>
      <c r="R206" s="34">
        <f>1-(Q206=Q205)</f>
        <v>0</v>
      </c>
      <c r="S206" s="34">
        <f>N206+T206/1000+U206/10000+V206/100000+W206/1000000+X206/10000000+Y206/100000000</f>
        <v>575.19428000000005</v>
      </c>
      <c r="T206" s="29">
        <v>193</v>
      </c>
      <c r="U206" s="27">
        <v>194</v>
      </c>
      <c r="V206" s="27">
        <v>188</v>
      </c>
      <c r="W206" s="27"/>
      <c r="X206" s="27"/>
      <c r="Y206" s="27"/>
      <c r="AA206" s="35">
        <v>0</v>
      </c>
      <c r="AB206" s="35">
        <v>0</v>
      </c>
      <c r="AC206" s="35">
        <v>0</v>
      </c>
      <c r="AD206" s="35">
        <v>0</v>
      </c>
      <c r="AE206" s="36">
        <v>3</v>
      </c>
      <c r="AF206" s="63">
        <v>575.19428000000005</v>
      </c>
      <c r="AG206" s="38">
        <v>194</v>
      </c>
      <c r="AH206" s="32">
        <v>581</v>
      </c>
      <c r="AI206" s="38"/>
      <c r="AJ206" s="38" t="s">
        <v>295</v>
      </c>
      <c r="AK206" s="38"/>
      <c r="AL206" s="30"/>
      <c r="AM206" s="26"/>
      <c r="AN206" s="1"/>
    </row>
    <row r="207" spans="1:40" ht="15" x14ac:dyDescent="0.25">
      <c r="A207" s="57">
        <v>3</v>
      </c>
      <c r="B207" s="57">
        <v>3</v>
      </c>
      <c r="C207" s="1" t="s">
        <v>267</v>
      </c>
      <c r="D207" s="29" t="s">
        <v>68</v>
      </c>
      <c r="E207" s="29">
        <v>159</v>
      </c>
      <c r="F207" s="27">
        <v>172</v>
      </c>
      <c r="G207" s="27">
        <v>152</v>
      </c>
      <c r="H207" s="27">
        <v>162</v>
      </c>
      <c r="I207" s="27"/>
      <c r="J207" s="27"/>
      <c r="K207" s="32">
        <f>IFERROR(LARGE(E207:J207,1),0)+IF($D$5&gt;=2,IFERROR(LARGE(E207:J207,2),0),0)+IF($D$5&gt;=3,IFERROR(LARGE(E207:J207,3),0),0)+IF($D$5&gt;=4,IFERROR(LARGE(E207:J207,4),0),0)+IF($D$5&gt;=5,IFERROR(LARGE(E207:J207,5),0),0)+IF($D$5&gt;=6,IFERROR(LARGE(E207:J207,6),0),0)</f>
        <v>493</v>
      </c>
      <c r="L207" s="32" t="s">
        <v>928</v>
      </c>
      <c r="M207" s="32" t="s">
        <v>736</v>
      </c>
      <c r="N207" s="39">
        <f>K207-(ROW(K207)-ROW(K$6))/10000</f>
        <v>492.97989999999999</v>
      </c>
      <c r="O207" s="32">
        <f>COUNT(E207:J207)</f>
        <v>4</v>
      </c>
      <c r="P207" s="32">
        <f ca="1">IF(AND(O207=1,OFFSET(D207,0,P$3)&gt;0),"Y",0)</f>
        <v>0</v>
      </c>
      <c r="Q207" s="33" t="s">
        <v>119</v>
      </c>
      <c r="R207" s="34">
        <f>1-(Q207=Q206)</f>
        <v>0</v>
      </c>
      <c r="S207" s="34">
        <f>N207+T207/1000+U207/10000+V207/100000+W207/1000000+X207/10000000+Y207/100000000</f>
        <v>493.157872</v>
      </c>
      <c r="T207" s="29">
        <v>159</v>
      </c>
      <c r="U207" s="27">
        <v>172</v>
      </c>
      <c r="V207" s="27">
        <v>162</v>
      </c>
      <c r="W207" s="27">
        <v>152</v>
      </c>
      <c r="X207" s="27"/>
      <c r="Y207" s="27"/>
      <c r="AA207" s="35">
        <v>0</v>
      </c>
      <c r="AB207" s="35">
        <v>0</v>
      </c>
      <c r="AC207" s="35">
        <v>0</v>
      </c>
      <c r="AD207" s="35">
        <v>0</v>
      </c>
      <c r="AE207" s="36">
        <v>4</v>
      </c>
      <c r="AF207" s="63">
        <v>493.157872</v>
      </c>
      <c r="AG207" s="38">
        <v>172</v>
      </c>
      <c r="AH207" s="32">
        <v>506</v>
      </c>
      <c r="AI207" s="38"/>
      <c r="AJ207" s="38"/>
      <c r="AK207" s="38" t="s">
        <v>736</v>
      </c>
      <c r="AL207" s="30"/>
      <c r="AM207" s="26"/>
      <c r="AN207" s="1"/>
    </row>
    <row r="208" spans="1:40" ht="15" x14ac:dyDescent="0.25">
      <c r="A208" s="57">
        <v>4</v>
      </c>
      <c r="B208" s="57">
        <v>4</v>
      </c>
      <c r="C208" s="1" t="s">
        <v>294</v>
      </c>
      <c r="D208" s="29" t="s">
        <v>76</v>
      </c>
      <c r="E208" s="29"/>
      <c r="F208" s="27">
        <v>130</v>
      </c>
      <c r="G208" s="27">
        <v>137</v>
      </c>
      <c r="H208" s="27">
        <v>149</v>
      </c>
      <c r="I208" s="27"/>
      <c r="J208" s="27"/>
      <c r="K208" s="32">
        <f>IFERROR(LARGE(E208:J208,1),0)+IF($D$5&gt;=2,IFERROR(LARGE(E208:J208,2),0),0)+IF($D$5&gt;=3,IFERROR(LARGE(E208:J208,3),0),0)+IF($D$5&gt;=4,IFERROR(LARGE(E208:J208,4),0),0)+IF($D$5&gt;=5,IFERROR(LARGE(E208:J208,5),0),0)+IF($D$5&gt;=6,IFERROR(LARGE(E208:J208,6),0),0)</f>
        <v>416</v>
      </c>
      <c r="L208" s="32" t="s">
        <v>928</v>
      </c>
      <c r="M208" s="32"/>
      <c r="N208" s="39">
        <f>K208-(ROW(K208)-ROW(K$6))/10000</f>
        <v>415.97980000000001</v>
      </c>
      <c r="O208" s="32">
        <f>COUNT(E208:J208)</f>
        <v>3</v>
      </c>
      <c r="P208" s="32">
        <f ca="1">IF(AND(O208=1,OFFSET(D208,0,P$3)&gt;0),"Y",0)</f>
        <v>0</v>
      </c>
      <c r="Q208" s="33" t="s">
        <v>119</v>
      </c>
      <c r="R208" s="34">
        <f>1-(Q208=Q207)</f>
        <v>0</v>
      </c>
      <c r="S208" s="34">
        <f>N208+T208/1000+U208/10000+V208/100000+W208/1000000+X208/10000000+Y208/100000000</f>
        <v>415.99442699999997</v>
      </c>
      <c r="T208" s="29"/>
      <c r="U208" s="27">
        <v>130</v>
      </c>
      <c r="V208" s="27">
        <v>149</v>
      </c>
      <c r="W208" s="27">
        <v>137</v>
      </c>
      <c r="X208" s="27"/>
      <c r="Y208" s="27"/>
      <c r="AA208" s="35">
        <v>0</v>
      </c>
      <c r="AB208" s="35">
        <v>0</v>
      </c>
      <c r="AC208" s="35">
        <v>0</v>
      </c>
      <c r="AD208" s="35">
        <v>0</v>
      </c>
      <c r="AE208" s="36">
        <v>3</v>
      </c>
      <c r="AF208" s="63">
        <v>415.99442699999997</v>
      </c>
      <c r="AG208" s="38">
        <v>149</v>
      </c>
      <c r="AH208" s="32">
        <v>435</v>
      </c>
      <c r="AI208" s="38"/>
      <c r="AJ208" s="38"/>
      <c r="AK208" s="38"/>
      <c r="AL208" s="30"/>
      <c r="AM208" s="26"/>
      <c r="AN208" s="1"/>
    </row>
    <row r="209" spans="1:40" ht="15" x14ac:dyDescent="0.25">
      <c r="A209" s="57">
        <v>5</v>
      </c>
      <c r="B209" s="57">
        <v>5</v>
      </c>
      <c r="C209" s="1" t="s">
        <v>335</v>
      </c>
      <c r="D209" s="29" t="s">
        <v>52</v>
      </c>
      <c r="E209" s="29">
        <v>135</v>
      </c>
      <c r="F209" s="27">
        <v>138</v>
      </c>
      <c r="G209" s="27"/>
      <c r="H209" s="27">
        <v>127</v>
      </c>
      <c r="I209" s="27"/>
      <c r="J209" s="27"/>
      <c r="K209" s="32">
        <f>IFERROR(LARGE(E209:J209,1),0)+IF($D$5&gt;=2,IFERROR(LARGE(E209:J209,2),0),0)+IF($D$5&gt;=3,IFERROR(LARGE(E209:J209,3),0),0)+IF($D$5&gt;=4,IFERROR(LARGE(E209:J209,4),0),0)+IF($D$5&gt;=5,IFERROR(LARGE(E209:J209,5),0),0)+IF($D$5&gt;=6,IFERROR(LARGE(E209:J209,6),0),0)</f>
        <v>400</v>
      </c>
      <c r="L209" s="32" t="s">
        <v>928</v>
      </c>
      <c r="M209" s="32"/>
      <c r="N209" s="39">
        <f>K209-(ROW(K209)-ROW(K$6))/10000</f>
        <v>399.97969999999998</v>
      </c>
      <c r="O209" s="32">
        <f>COUNT(E209:J209)</f>
        <v>3</v>
      </c>
      <c r="P209" s="32">
        <f ca="1">IF(AND(O209=1,OFFSET(D209,0,P$3)&gt;0),"Y",0)</f>
        <v>0</v>
      </c>
      <c r="Q209" s="33" t="s">
        <v>119</v>
      </c>
      <c r="R209" s="34">
        <f>1-(Q209=Q208)</f>
        <v>0</v>
      </c>
      <c r="S209" s="34">
        <f>N209+T209/1000+U209/10000+V209/100000+W209/1000000+X209/10000000+Y209/100000000</f>
        <v>400.12976999999995</v>
      </c>
      <c r="T209" s="29">
        <v>135</v>
      </c>
      <c r="U209" s="27">
        <v>138</v>
      </c>
      <c r="V209" s="27">
        <v>127</v>
      </c>
      <c r="W209" s="27"/>
      <c r="X209" s="27"/>
      <c r="Y209" s="27"/>
      <c r="AA209" s="35">
        <v>0</v>
      </c>
      <c r="AB209" s="35">
        <v>0</v>
      </c>
      <c r="AC209" s="35">
        <v>0</v>
      </c>
      <c r="AD209" s="35">
        <v>0</v>
      </c>
      <c r="AE209" s="36">
        <v>3</v>
      </c>
      <c r="AF209" s="63">
        <v>400.12976999999995</v>
      </c>
      <c r="AG209" s="38">
        <v>138</v>
      </c>
      <c r="AH209" s="32">
        <v>411</v>
      </c>
      <c r="AI209" s="38"/>
      <c r="AJ209" s="38"/>
      <c r="AK209" s="38"/>
      <c r="AL209" s="30"/>
      <c r="AM209" s="26"/>
      <c r="AN209" s="1"/>
    </row>
    <row r="210" spans="1:40" ht="15" x14ac:dyDescent="0.25">
      <c r="A210" s="57">
        <v>6</v>
      </c>
      <c r="B210" s="57">
        <v>6</v>
      </c>
      <c r="C210" s="1" t="s">
        <v>737</v>
      </c>
      <c r="D210" s="29" t="s">
        <v>43</v>
      </c>
      <c r="E210" s="29">
        <v>141</v>
      </c>
      <c r="F210" s="27">
        <v>135</v>
      </c>
      <c r="G210" s="27">
        <v>112</v>
      </c>
      <c r="H210" s="27"/>
      <c r="I210" s="27"/>
      <c r="J210" s="27"/>
      <c r="K210" s="32">
        <f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388</v>
      </c>
      <c r="L210" s="32" t="s">
        <v>928</v>
      </c>
      <c r="M210" s="32"/>
      <c r="N210" s="39">
        <f>K210-(ROW(K210)-ROW(K$6))/10000</f>
        <v>387.9796</v>
      </c>
      <c r="O210" s="32">
        <f>COUNT(E210:J210)</f>
        <v>3</v>
      </c>
      <c r="P210" s="32">
        <f ca="1">IF(AND(O210=1,OFFSET(D210,0,P$3)&gt;0),"Y",0)</f>
        <v>0</v>
      </c>
      <c r="Q210" s="33" t="s">
        <v>119</v>
      </c>
      <c r="R210" s="34">
        <f>1-(Q210=Q209)</f>
        <v>0</v>
      </c>
      <c r="S210" s="34">
        <f>N210+T210/1000+U210/10000+V210/100000+W210/1000000+X210/10000000+Y210/100000000</f>
        <v>388.13522000000006</v>
      </c>
      <c r="T210" s="29">
        <v>141</v>
      </c>
      <c r="U210" s="27">
        <v>135</v>
      </c>
      <c r="V210" s="27">
        <v>112</v>
      </c>
      <c r="W210" s="27"/>
      <c r="X210" s="27"/>
      <c r="Y210" s="27"/>
      <c r="AA210" s="35">
        <v>0</v>
      </c>
      <c r="AB210" s="35">
        <v>0</v>
      </c>
      <c r="AC210" s="35">
        <v>0</v>
      </c>
      <c r="AD210" s="35">
        <v>0</v>
      </c>
      <c r="AE210" s="36">
        <v>3</v>
      </c>
      <c r="AF210" s="63">
        <v>388.13522000000006</v>
      </c>
      <c r="AG210" s="38">
        <v>141</v>
      </c>
      <c r="AH210" s="32">
        <v>417</v>
      </c>
      <c r="AI210" s="38"/>
      <c r="AJ210" s="38"/>
      <c r="AK210" s="38"/>
      <c r="AL210" s="30"/>
      <c r="AM210" s="26"/>
      <c r="AN210" s="1"/>
    </row>
    <row r="211" spans="1:40" ht="15" x14ac:dyDescent="0.25">
      <c r="A211" s="57">
        <v>7</v>
      </c>
      <c r="B211" s="57">
        <v>7</v>
      </c>
      <c r="C211" s="1" t="s">
        <v>326</v>
      </c>
      <c r="D211" s="29" t="s">
        <v>104</v>
      </c>
      <c r="E211" s="29">
        <v>129</v>
      </c>
      <c r="F211" s="27">
        <v>124</v>
      </c>
      <c r="G211" s="27">
        <v>116</v>
      </c>
      <c r="H211" s="27">
        <v>132</v>
      </c>
      <c r="I211" s="27"/>
      <c r="J211" s="27"/>
      <c r="K211" s="32">
        <f>IFERROR(LARGE(E211:J211,1),0)+IF($D$5&gt;=2,IFERROR(LARGE(E211:J211,2),0),0)+IF($D$5&gt;=3,IFERROR(LARGE(E211:J211,3),0),0)+IF($D$5&gt;=4,IFERROR(LARGE(E211:J211,4),0),0)+IF($D$5&gt;=5,IFERROR(LARGE(E211:J211,5),0),0)+IF($D$5&gt;=6,IFERROR(LARGE(E211:J211,6),0),0)</f>
        <v>385</v>
      </c>
      <c r="L211" s="32" t="s">
        <v>928</v>
      </c>
      <c r="M211" s="32"/>
      <c r="N211" s="39">
        <f>K211-(ROW(K211)-ROW(K$6))/10000</f>
        <v>384.97949999999997</v>
      </c>
      <c r="O211" s="32">
        <f>COUNT(E211:J211)</f>
        <v>4</v>
      </c>
      <c r="P211" s="32">
        <f ca="1">IF(AND(O211=1,OFFSET(D211,0,P$3)&gt;0),"Y",0)</f>
        <v>0</v>
      </c>
      <c r="Q211" s="33" t="s">
        <v>119</v>
      </c>
      <c r="R211" s="34">
        <f>1-(Q211=Q210)</f>
        <v>0</v>
      </c>
      <c r="S211" s="34">
        <f>N211+T211/1000+U211/10000+V211/100000+W211/1000000+X211/10000000+Y211/100000000</f>
        <v>385.12233600000002</v>
      </c>
      <c r="T211" s="29">
        <v>129</v>
      </c>
      <c r="U211" s="27">
        <v>124</v>
      </c>
      <c r="V211" s="27">
        <v>132</v>
      </c>
      <c r="W211" s="27">
        <v>116</v>
      </c>
      <c r="X211" s="27"/>
      <c r="Y211" s="27"/>
      <c r="AA211" s="35">
        <v>0</v>
      </c>
      <c r="AB211" s="35">
        <v>0</v>
      </c>
      <c r="AC211" s="35">
        <v>0</v>
      </c>
      <c r="AD211" s="35">
        <v>0</v>
      </c>
      <c r="AE211" s="36">
        <v>4</v>
      </c>
      <c r="AF211" s="63">
        <v>385.12233600000002</v>
      </c>
      <c r="AG211" s="38">
        <v>132</v>
      </c>
      <c r="AH211" s="32">
        <v>393</v>
      </c>
      <c r="AI211" s="38"/>
      <c r="AJ211" s="38"/>
      <c r="AK211" s="38"/>
      <c r="AL211" s="30"/>
      <c r="AM211" s="26"/>
      <c r="AN211" s="1"/>
    </row>
    <row r="212" spans="1:40" ht="15" x14ac:dyDescent="0.25">
      <c r="A212" s="57">
        <v>8</v>
      </c>
      <c r="B212" s="57">
        <v>8</v>
      </c>
      <c r="C212" s="1" t="s">
        <v>341</v>
      </c>
      <c r="D212" s="29" t="s">
        <v>43</v>
      </c>
      <c r="E212" s="29"/>
      <c r="F212" s="27">
        <v>98</v>
      </c>
      <c r="G212" s="27">
        <v>86</v>
      </c>
      <c r="H212" s="27">
        <v>121</v>
      </c>
      <c r="I212" s="27"/>
      <c r="J212" s="27"/>
      <c r="K212" s="32">
        <f>IFERROR(LARGE(E212:J212,1),0)+IF($D$5&gt;=2,IFERROR(LARGE(E212:J212,2),0),0)+IF($D$5&gt;=3,IFERROR(LARGE(E212:J212,3),0),0)+IF($D$5&gt;=4,IFERROR(LARGE(E212:J212,4),0),0)+IF($D$5&gt;=5,IFERROR(LARGE(E212:J212,5),0),0)+IF($D$5&gt;=6,IFERROR(LARGE(E212:J212,6),0),0)</f>
        <v>305</v>
      </c>
      <c r="L212" s="32" t="s">
        <v>928</v>
      </c>
      <c r="M212" s="32"/>
      <c r="N212" s="39">
        <f>K212-(ROW(K212)-ROW(K$6))/10000</f>
        <v>304.9794</v>
      </c>
      <c r="O212" s="32">
        <f>COUNT(E212:J212)</f>
        <v>3</v>
      </c>
      <c r="P212" s="32">
        <f ca="1">IF(AND(O212=1,OFFSET(D212,0,P$3)&gt;0),"Y",0)</f>
        <v>0</v>
      </c>
      <c r="Q212" s="33" t="s">
        <v>119</v>
      </c>
      <c r="R212" s="34">
        <f>1-(Q212=Q211)</f>
        <v>0</v>
      </c>
      <c r="S212" s="34">
        <f>N212+T212/1000+U212/10000+V212/100000+W212/1000000+X212/10000000+Y212/100000000</f>
        <v>304.99049600000001</v>
      </c>
      <c r="T212" s="29"/>
      <c r="U212" s="27">
        <v>98</v>
      </c>
      <c r="V212" s="27">
        <v>121</v>
      </c>
      <c r="W212" s="27">
        <v>86</v>
      </c>
      <c r="X212" s="27"/>
      <c r="Y212" s="27"/>
      <c r="AA212" s="35">
        <v>0</v>
      </c>
      <c r="AB212" s="35">
        <v>0</v>
      </c>
      <c r="AC212" s="35">
        <v>0</v>
      </c>
      <c r="AD212" s="35">
        <v>0</v>
      </c>
      <c r="AE212" s="36">
        <v>3</v>
      </c>
      <c r="AF212" s="63">
        <v>304.99049600000001</v>
      </c>
      <c r="AG212" s="38">
        <v>121</v>
      </c>
      <c r="AH212" s="32">
        <v>340</v>
      </c>
      <c r="AI212" s="38"/>
      <c r="AJ212" s="38"/>
      <c r="AK212" s="38"/>
      <c r="AL212" s="30"/>
      <c r="AM212" s="26"/>
      <c r="AN212" s="1"/>
    </row>
    <row r="213" spans="1:40" ht="15" x14ac:dyDescent="0.25">
      <c r="A213" s="57">
        <v>9</v>
      </c>
      <c r="B213" s="57">
        <v>9</v>
      </c>
      <c r="C213" s="1" t="s">
        <v>738</v>
      </c>
      <c r="D213" s="29" t="s">
        <v>68</v>
      </c>
      <c r="E213" s="29"/>
      <c r="F213" s="27">
        <v>155</v>
      </c>
      <c r="G213" s="27">
        <v>134</v>
      </c>
      <c r="H213" s="27"/>
      <c r="I213" s="27"/>
      <c r="J213" s="27"/>
      <c r="K213" s="32">
        <f>IFERROR(LARGE(E213:J213,1),0)+IF($D$5&gt;=2,IFERROR(LARGE(E213:J213,2),0),0)+IF($D$5&gt;=3,IFERROR(LARGE(E213:J213,3),0),0)+IF($D$5&gt;=4,IFERROR(LARGE(E213:J213,4),0),0)+IF($D$5&gt;=5,IFERROR(LARGE(E213:J213,5),0),0)+IF($D$5&gt;=6,IFERROR(LARGE(E213:J213,6),0),0)</f>
        <v>289</v>
      </c>
      <c r="L213" s="32" t="s">
        <v>928</v>
      </c>
      <c r="M213" s="32"/>
      <c r="N213" s="39">
        <f>K213-(ROW(K213)-ROW(K$6))/10000</f>
        <v>288.97930000000002</v>
      </c>
      <c r="O213" s="32">
        <f>COUNT(E213:J213)</f>
        <v>2</v>
      </c>
      <c r="P213" s="32">
        <f ca="1">IF(AND(O213=1,OFFSET(D213,0,P$3)&gt;0),"Y",0)</f>
        <v>0</v>
      </c>
      <c r="Q213" s="33" t="s">
        <v>119</v>
      </c>
      <c r="R213" s="34">
        <f>1-(Q213=Q212)</f>
        <v>0</v>
      </c>
      <c r="S213" s="34">
        <f>N213+T213/1000+U213/10000+V213/100000+W213/1000000+X213/10000000+Y213/100000000</f>
        <v>288.99614000000003</v>
      </c>
      <c r="T213" s="29"/>
      <c r="U213" s="27">
        <v>155</v>
      </c>
      <c r="V213" s="27">
        <v>134</v>
      </c>
      <c r="W213" s="27"/>
      <c r="X213" s="27"/>
      <c r="Y213" s="27"/>
      <c r="AA213" s="35">
        <v>0</v>
      </c>
      <c r="AB213" s="35">
        <v>0</v>
      </c>
      <c r="AC213" s="35">
        <v>0</v>
      </c>
      <c r="AD213" s="35">
        <v>0</v>
      </c>
      <c r="AE213" s="36">
        <v>2</v>
      </c>
      <c r="AF213" s="63">
        <v>288.99614000000003</v>
      </c>
      <c r="AG213" s="38">
        <v>155</v>
      </c>
      <c r="AH213" s="32">
        <v>444</v>
      </c>
      <c r="AI213" s="38"/>
      <c r="AJ213" s="38"/>
      <c r="AK213" s="38"/>
      <c r="AL213" s="30"/>
      <c r="AM213" s="26"/>
      <c r="AN213" s="1"/>
    </row>
    <row r="214" spans="1:40" ht="15" x14ac:dyDescent="0.25">
      <c r="A214" s="57">
        <v>10</v>
      </c>
      <c r="B214" s="57">
        <v>10</v>
      </c>
      <c r="C214" s="1" t="s">
        <v>365</v>
      </c>
      <c r="D214" s="29" t="s">
        <v>34</v>
      </c>
      <c r="E214" s="29"/>
      <c r="F214" s="27">
        <v>96</v>
      </c>
      <c r="G214" s="27">
        <v>82</v>
      </c>
      <c r="H214" s="27">
        <v>110</v>
      </c>
      <c r="I214" s="27"/>
      <c r="J214" s="27"/>
      <c r="K214" s="32">
        <f>IFERROR(LARGE(E214:J214,1),0)+IF($D$5&gt;=2,IFERROR(LARGE(E214:J214,2),0),0)+IF($D$5&gt;=3,IFERROR(LARGE(E214:J214,3),0),0)+IF($D$5&gt;=4,IFERROR(LARGE(E214:J214,4),0),0)+IF($D$5&gt;=5,IFERROR(LARGE(E214:J214,5),0),0)+IF($D$5&gt;=6,IFERROR(LARGE(E214:J214,6),0),0)</f>
        <v>288</v>
      </c>
      <c r="L214" s="32" t="s">
        <v>928</v>
      </c>
      <c r="M214" s="32"/>
      <c r="N214" s="39">
        <f>K214-(ROW(K214)-ROW(K$6))/10000</f>
        <v>287.97919999999999</v>
      </c>
      <c r="O214" s="32">
        <f>COUNT(E214:J214)</f>
        <v>3</v>
      </c>
      <c r="P214" s="32">
        <f ca="1">IF(AND(O214=1,OFFSET(D214,0,P$3)&gt;0),"Y",0)</f>
        <v>0</v>
      </c>
      <c r="Q214" s="33" t="s">
        <v>119</v>
      </c>
      <c r="R214" s="34">
        <f>1-(Q214=Q213)</f>
        <v>0</v>
      </c>
      <c r="S214" s="34">
        <f>N214+T214/1000+U214/10000+V214/100000+W214/1000000+X214/10000000+Y214/100000000</f>
        <v>287.989982</v>
      </c>
      <c r="T214" s="29"/>
      <c r="U214" s="27">
        <v>96</v>
      </c>
      <c r="V214" s="27">
        <v>110</v>
      </c>
      <c r="W214" s="27">
        <v>82</v>
      </c>
      <c r="X214" s="27"/>
      <c r="Y214" s="27"/>
      <c r="AA214" s="35">
        <v>0</v>
      </c>
      <c r="AB214" s="35">
        <v>0</v>
      </c>
      <c r="AC214" s="35">
        <v>0</v>
      </c>
      <c r="AD214" s="35">
        <v>0</v>
      </c>
      <c r="AE214" s="36">
        <v>3</v>
      </c>
      <c r="AF214" s="63">
        <v>287.989982</v>
      </c>
      <c r="AG214" s="38">
        <v>110</v>
      </c>
      <c r="AH214" s="32">
        <v>316</v>
      </c>
      <c r="AI214" s="38"/>
      <c r="AJ214" s="38"/>
      <c r="AK214" s="38"/>
      <c r="AL214" s="30"/>
      <c r="AM214" s="26"/>
      <c r="AN214" s="1"/>
    </row>
    <row r="215" spans="1:40" ht="15" x14ac:dyDescent="0.25">
      <c r="A215" s="57">
        <v>11</v>
      </c>
      <c r="B215" s="57">
        <v>11</v>
      </c>
      <c r="C215" s="1" t="s">
        <v>377</v>
      </c>
      <c r="D215" s="29" t="s">
        <v>19</v>
      </c>
      <c r="E215" s="29">
        <v>92</v>
      </c>
      <c r="F215" s="27">
        <v>90</v>
      </c>
      <c r="G215" s="27">
        <v>80</v>
      </c>
      <c r="H215" s="27">
        <v>102</v>
      </c>
      <c r="I215" s="27"/>
      <c r="J215" s="27"/>
      <c r="K215" s="32">
        <f>IFERROR(LARGE(E215:J215,1),0)+IF($D$5&gt;=2,IFERROR(LARGE(E215:J215,2),0),0)+IF($D$5&gt;=3,IFERROR(LARGE(E215:J215,3),0),0)+IF($D$5&gt;=4,IFERROR(LARGE(E215:J215,4),0),0)+IF($D$5&gt;=5,IFERROR(LARGE(E215:J215,5),0),0)+IF($D$5&gt;=6,IFERROR(LARGE(E215:J215,6),0),0)</f>
        <v>284</v>
      </c>
      <c r="L215" s="32" t="s">
        <v>928</v>
      </c>
      <c r="M215" s="32"/>
      <c r="N215" s="39">
        <f>K215-(ROW(K215)-ROW(K$6))/10000</f>
        <v>283.97910000000002</v>
      </c>
      <c r="O215" s="32">
        <f>COUNT(E215:J215)</f>
        <v>4</v>
      </c>
      <c r="P215" s="32">
        <f ca="1">IF(AND(O215=1,OFFSET(D215,0,P$3)&gt;0),"Y",0)</f>
        <v>0</v>
      </c>
      <c r="Q215" s="33" t="s">
        <v>119</v>
      </c>
      <c r="R215" s="34">
        <f>1-(Q215=Q214)</f>
        <v>0</v>
      </c>
      <c r="S215" s="34">
        <f>N215+T215/1000+U215/10000+V215/100000+W215/1000000+X215/10000000+Y215/100000000</f>
        <v>284.08120000000002</v>
      </c>
      <c r="T215" s="29">
        <v>92</v>
      </c>
      <c r="U215" s="27">
        <v>90</v>
      </c>
      <c r="V215" s="27">
        <v>102</v>
      </c>
      <c r="W215" s="27">
        <v>80</v>
      </c>
      <c r="X215" s="27"/>
      <c r="Y215" s="27"/>
      <c r="AA215" s="35">
        <v>0</v>
      </c>
      <c r="AB215" s="35">
        <v>0</v>
      </c>
      <c r="AC215" s="35">
        <v>0</v>
      </c>
      <c r="AD215" s="35">
        <v>0</v>
      </c>
      <c r="AE215" s="36">
        <v>4</v>
      </c>
      <c r="AF215" s="63">
        <v>284.08120000000002</v>
      </c>
      <c r="AG215" s="38">
        <v>102</v>
      </c>
      <c r="AH215" s="32">
        <v>296</v>
      </c>
      <c r="AI215" s="38"/>
      <c r="AJ215" s="38"/>
      <c r="AK215" s="38"/>
      <c r="AL215" s="30"/>
      <c r="AM215" s="26"/>
      <c r="AN215" s="1"/>
    </row>
    <row r="216" spans="1:40" ht="15" x14ac:dyDescent="0.25">
      <c r="A216" s="57">
        <v>12</v>
      </c>
      <c r="B216" s="57">
        <v>12</v>
      </c>
      <c r="C216" s="1" t="s">
        <v>371</v>
      </c>
      <c r="D216" s="29" t="s">
        <v>34</v>
      </c>
      <c r="E216" s="29">
        <v>83</v>
      </c>
      <c r="F216" s="27">
        <v>81</v>
      </c>
      <c r="G216" s="27"/>
      <c r="H216" s="27">
        <v>105</v>
      </c>
      <c r="I216" s="27"/>
      <c r="J216" s="27"/>
      <c r="K216" s="32">
        <f>IFERROR(LARGE(E216:J216,1),0)+IF($D$5&gt;=2,IFERROR(LARGE(E216:J216,2),0),0)+IF($D$5&gt;=3,IFERROR(LARGE(E216:J216,3),0),0)+IF($D$5&gt;=4,IFERROR(LARGE(E216:J216,4),0),0)+IF($D$5&gt;=5,IFERROR(LARGE(E216:J216,5),0),0)+IF($D$5&gt;=6,IFERROR(LARGE(E216:J216,6),0),0)</f>
        <v>269</v>
      </c>
      <c r="L216" s="32" t="s">
        <v>928</v>
      </c>
      <c r="M216" s="32"/>
      <c r="N216" s="39">
        <f>K216-(ROW(K216)-ROW(K$6))/10000</f>
        <v>268.97899999999998</v>
      </c>
      <c r="O216" s="32">
        <f>COUNT(E216:J216)</f>
        <v>3</v>
      </c>
      <c r="P216" s="32">
        <f ca="1">IF(AND(O216=1,OFFSET(D216,0,P$3)&gt;0),"Y",0)</f>
        <v>0</v>
      </c>
      <c r="Q216" s="33" t="s">
        <v>119</v>
      </c>
      <c r="R216" s="34">
        <f>1-(Q216=Q215)</f>
        <v>0</v>
      </c>
      <c r="S216" s="34">
        <f>N216+T216/1000+U216/10000+V216/100000+W216/1000000+X216/10000000+Y216/100000000</f>
        <v>269.07115000000005</v>
      </c>
      <c r="T216" s="29">
        <v>83</v>
      </c>
      <c r="U216" s="27">
        <v>81</v>
      </c>
      <c r="V216" s="27">
        <v>105</v>
      </c>
      <c r="W216" s="27"/>
      <c r="X216" s="27"/>
      <c r="Y216" s="27"/>
      <c r="AA216" s="35">
        <v>0</v>
      </c>
      <c r="AB216" s="35">
        <v>0</v>
      </c>
      <c r="AC216" s="35">
        <v>0</v>
      </c>
      <c r="AD216" s="35">
        <v>0</v>
      </c>
      <c r="AE216" s="36">
        <v>3</v>
      </c>
      <c r="AF216" s="63">
        <v>269.07115000000005</v>
      </c>
      <c r="AG216" s="38">
        <v>105</v>
      </c>
      <c r="AH216" s="32">
        <v>293</v>
      </c>
      <c r="AI216" s="38"/>
      <c r="AJ216" s="38"/>
      <c r="AK216" s="38"/>
      <c r="AL216" s="30"/>
      <c r="AM216" s="26"/>
      <c r="AN216" s="1"/>
    </row>
    <row r="217" spans="1:40" ht="15" x14ac:dyDescent="0.25">
      <c r="A217" s="57">
        <v>13</v>
      </c>
      <c r="B217" s="57">
        <v>13</v>
      </c>
      <c r="C217" s="1" t="s">
        <v>739</v>
      </c>
      <c r="D217" s="29" t="s">
        <v>76</v>
      </c>
      <c r="E217" s="29">
        <v>98</v>
      </c>
      <c r="F217" s="27">
        <v>86</v>
      </c>
      <c r="G217" s="27">
        <v>81</v>
      </c>
      <c r="H217" s="27"/>
      <c r="I217" s="27"/>
      <c r="J217" s="27"/>
      <c r="K217" s="32">
        <f>IFERROR(LARGE(E217:J217,1),0)+IF($D$5&gt;=2,IFERROR(LARGE(E217:J217,2),0),0)+IF($D$5&gt;=3,IFERROR(LARGE(E217:J217,3),0),0)+IF($D$5&gt;=4,IFERROR(LARGE(E217:J217,4),0),0)+IF($D$5&gt;=5,IFERROR(LARGE(E217:J217,5),0),0)+IF($D$5&gt;=6,IFERROR(LARGE(E217:J217,6),0),0)</f>
        <v>265</v>
      </c>
      <c r="L217" s="32" t="s">
        <v>928</v>
      </c>
      <c r="M217" s="32"/>
      <c r="N217" s="39">
        <f>K217-(ROW(K217)-ROW(K$6))/10000</f>
        <v>264.97890000000001</v>
      </c>
      <c r="O217" s="32">
        <f>COUNT(E217:J217)</f>
        <v>3</v>
      </c>
      <c r="P217" s="32">
        <f ca="1">IF(AND(O217=1,OFFSET(D217,0,P$3)&gt;0),"Y",0)</f>
        <v>0</v>
      </c>
      <c r="Q217" s="33" t="s">
        <v>119</v>
      </c>
      <c r="R217" s="34">
        <f>1-(Q217=Q216)</f>
        <v>0</v>
      </c>
      <c r="S217" s="34">
        <f>N217+T217/1000+U217/10000+V217/100000+W217/1000000+X217/10000000+Y217/100000000</f>
        <v>265.08631000000003</v>
      </c>
      <c r="T217" s="29">
        <v>98</v>
      </c>
      <c r="U217" s="27">
        <v>86</v>
      </c>
      <c r="V217" s="27">
        <v>81</v>
      </c>
      <c r="W217" s="27"/>
      <c r="X217" s="27"/>
      <c r="Y217" s="27"/>
      <c r="AA217" s="35">
        <v>0</v>
      </c>
      <c r="AB217" s="35">
        <v>0</v>
      </c>
      <c r="AC217" s="35">
        <v>0</v>
      </c>
      <c r="AD217" s="35">
        <v>0</v>
      </c>
      <c r="AE217" s="36">
        <v>3</v>
      </c>
      <c r="AF217" s="63">
        <v>265.08631000000003</v>
      </c>
      <c r="AG217" s="38">
        <v>98</v>
      </c>
      <c r="AH217" s="32">
        <v>282</v>
      </c>
      <c r="AI217" s="38"/>
      <c r="AJ217" s="38"/>
      <c r="AK217" s="38"/>
      <c r="AL217" s="30"/>
      <c r="AM217" s="26"/>
      <c r="AN217" s="1"/>
    </row>
    <row r="218" spans="1:40" ht="15" x14ac:dyDescent="0.25">
      <c r="A218" s="57">
        <v>14</v>
      </c>
      <c r="B218" s="57">
        <v>14</v>
      </c>
      <c r="C218" s="1" t="s">
        <v>349</v>
      </c>
      <c r="D218" s="29" t="s">
        <v>40</v>
      </c>
      <c r="E218" s="29"/>
      <c r="F218" s="27">
        <v>133</v>
      </c>
      <c r="G218" s="27"/>
      <c r="H218" s="27">
        <v>115</v>
      </c>
      <c r="I218" s="27"/>
      <c r="J218" s="27"/>
      <c r="K218" s="32">
        <f>IFERROR(LARGE(E218:J218,1),0)+IF($D$5&gt;=2,IFERROR(LARGE(E218:J218,2),0),0)+IF($D$5&gt;=3,IFERROR(LARGE(E218:J218,3),0),0)+IF($D$5&gt;=4,IFERROR(LARGE(E218:J218,4),0),0)+IF($D$5&gt;=5,IFERROR(LARGE(E218:J218,5),0),0)+IF($D$5&gt;=6,IFERROR(LARGE(E218:J218,6),0),0)</f>
        <v>248</v>
      </c>
      <c r="L218" s="32" t="s">
        <v>928</v>
      </c>
      <c r="M218" s="32"/>
      <c r="N218" s="39">
        <f>K218-(ROW(K218)-ROW(K$6))/10000</f>
        <v>247.97880000000001</v>
      </c>
      <c r="O218" s="32">
        <f>COUNT(E218:J218)</f>
        <v>2</v>
      </c>
      <c r="P218" s="32">
        <f ca="1">IF(AND(O218=1,OFFSET(D218,0,P$3)&gt;0),"Y",0)</f>
        <v>0</v>
      </c>
      <c r="Q218" s="33" t="s">
        <v>119</v>
      </c>
      <c r="R218" s="34">
        <f>1-(Q218=Q217)</f>
        <v>0</v>
      </c>
      <c r="S218" s="34">
        <f>N218+T218/1000+U218/10000+V218/100000+W218/1000000+X218/10000000+Y218/100000000</f>
        <v>247.99324999999999</v>
      </c>
      <c r="T218" s="29"/>
      <c r="U218" s="27">
        <v>133</v>
      </c>
      <c r="V218" s="27">
        <v>115</v>
      </c>
      <c r="W218" s="27"/>
      <c r="X218" s="27"/>
      <c r="Y218" s="27"/>
      <c r="AA218" s="35">
        <v>0</v>
      </c>
      <c r="AB218" s="35">
        <v>0</v>
      </c>
      <c r="AC218" s="35">
        <v>0</v>
      </c>
      <c r="AD218" s="35">
        <v>0</v>
      </c>
      <c r="AE218" s="36">
        <v>2</v>
      </c>
      <c r="AF218" s="63">
        <v>247.99324999999999</v>
      </c>
      <c r="AG218" s="38">
        <v>133</v>
      </c>
      <c r="AH218" s="32">
        <v>381</v>
      </c>
      <c r="AI218" s="38"/>
      <c r="AJ218" s="38"/>
      <c r="AK218" s="38"/>
      <c r="AL218" s="30"/>
      <c r="AM218" s="26"/>
      <c r="AN218" s="1"/>
    </row>
    <row r="219" spans="1:40" ht="15" x14ac:dyDescent="0.25">
      <c r="A219" s="57">
        <v>15</v>
      </c>
      <c r="B219" s="57">
        <v>15</v>
      </c>
      <c r="C219" s="1" t="s">
        <v>397</v>
      </c>
      <c r="D219" s="29" t="s">
        <v>104</v>
      </c>
      <c r="E219" s="29">
        <v>79</v>
      </c>
      <c r="F219" s="27"/>
      <c r="G219" s="27">
        <v>73</v>
      </c>
      <c r="H219" s="27">
        <v>86</v>
      </c>
      <c r="I219" s="27"/>
      <c r="J219" s="27"/>
      <c r="K219" s="32">
        <f>IFERROR(LARGE(E219:J219,1),0)+IF($D$5&gt;=2,IFERROR(LARGE(E219:J219,2),0),0)+IF($D$5&gt;=3,IFERROR(LARGE(E219:J219,3),0),0)+IF($D$5&gt;=4,IFERROR(LARGE(E219:J219,4),0),0)+IF($D$5&gt;=5,IFERROR(LARGE(E219:J219,5),0),0)+IF($D$5&gt;=6,IFERROR(LARGE(E219:J219,6),0),0)</f>
        <v>238</v>
      </c>
      <c r="L219" s="32" t="s">
        <v>928</v>
      </c>
      <c r="M219" s="32"/>
      <c r="N219" s="39">
        <f>K219-(ROW(K219)-ROW(K$6))/10000</f>
        <v>237.9787</v>
      </c>
      <c r="O219" s="32">
        <f>COUNT(E219:J219)</f>
        <v>3</v>
      </c>
      <c r="P219" s="32">
        <f ca="1">IF(AND(O219=1,OFFSET(D219,0,P$3)&gt;0),"Y",0)</f>
        <v>0</v>
      </c>
      <c r="Q219" s="33" t="s">
        <v>119</v>
      </c>
      <c r="R219" s="34">
        <f>1-(Q219=Q218)</f>
        <v>0</v>
      </c>
      <c r="S219" s="34">
        <f>N219+T219/1000+U219/10000+V219/100000+W219/1000000+X219/10000000+Y219/100000000</f>
        <v>238.05863299999999</v>
      </c>
      <c r="T219" s="29">
        <v>79</v>
      </c>
      <c r="U219" s="27"/>
      <c r="V219" s="27">
        <v>86</v>
      </c>
      <c r="W219" s="27">
        <v>73</v>
      </c>
      <c r="X219" s="27"/>
      <c r="Y219" s="27"/>
      <c r="AA219" s="35">
        <v>0</v>
      </c>
      <c r="AB219" s="35">
        <v>0</v>
      </c>
      <c r="AC219" s="35">
        <v>0</v>
      </c>
      <c r="AD219" s="35">
        <v>0</v>
      </c>
      <c r="AE219" s="36">
        <v>3</v>
      </c>
      <c r="AF219" s="63">
        <v>238.05863299999999</v>
      </c>
      <c r="AG219" s="38">
        <v>86</v>
      </c>
      <c r="AH219" s="32">
        <v>251</v>
      </c>
      <c r="AI219" s="38"/>
      <c r="AJ219" s="38"/>
      <c r="AK219" s="38"/>
      <c r="AL219" s="30"/>
      <c r="AM219" s="26"/>
      <c r="AN219" s="1"/>
    </row>
    <row r="220" spans="1:40" ht="15" x14ac:dyDescent="0.25">
      <c r="A220" s="57">
        <v>16</v>
      </c>
      <c r="B220" s="57">
        <v>16</v>
      </c>
      <c r="C220" s="1" t="s">
        <v>351</v>
      </c>
      <c r="D220" s="29" t="s">
        <v>40</v>
      </c>
      <c r="E220" s="29"/>
      <c r="F220" s="27"/>
      <c r="G220" s="27">
        <v>104</v>
      </c>
      <c r="H220" s="27">
        <v>113</v>
      </c>
      <c r="I220" s="27"/>
      <c r="J220" s="27"/>
      <c r="K220" s="32">
        <f>IFERROR(LARGE(E220:J220,1),0)+IF($D$5&gt;=2,IFERROR(LARGE(E220:J220,2),0),0)+IF($D$5&gt;=3,IFERROR(LARGE(E220:J220,3),0),0)+IF($D$5&gt;=4,IFERROR(LARGE(E220:J220,4),0),0)+IF($D$5&gt;=5,IFERROR(LARGE(E220:J220,5),0),0)+IF($D$5&gt;=6,IFERROR(LARGE(E220:J220,6),0),0)</f>
        <v>217</v>
      </c>
      <c r="L220" s="32" t="s">
        <v>928</v>
      </c>
      <c r="M220" s="32"/>
      <c r="N220" s="39">
        <f>K220-(ROW(K220)-ROW(K$6))/10000</f>
        <v>216.9786</v>
      </c>
      <c r="O220" s="32">
        <f>COUNT(E220:J220)</f>
        <v>2</v>
      </c>
      <c r="P220" s="32">
        <f ca="1">IF(AND(O220=1,OFFSET(D220,0,P$3)&gt;0),"Y",0)</f>
        <v>0</v>
      </c>
      <c r="Q220" s="33" t="s">
        <v>119</v>
      </c>
      <c r="R220" s="34">
        <f>1-(Q220=Q219)</f>
        <v>0</v>
      </c>
      <c r="S220" s="34">
        <f>N220+T220/1000+U220/10000+V220/100000+W220/1000000+X220/10000000+Y220/100000000</f>
        <v>216.97983399999998</v>
      </c>
      <c r="T220" s="29"/>
      <c r="U220" s="27"/>
      <c r="V220" s="27">
        <v>113</v>
      </c>
      <c r="W220" s="27">
        <v>104</v>
      </c>
      <c r="X220" s="27"/>
      <c r="Y220" s="27"/>
      <c r="AA220" s="35">
        <v>0</v>
      </c>
      <c r="AB220" s="35">
        <v>0</v>
      </c>
      <c r="AC220" s="35">
        <v>0</v>
      </c>
      <c r="AD220" s="35">
        <v>0</v>
      </c>
      <c r="AE220" s="36">
        <v>2</v>
      </c>
      <c r="AF220" s="63">
        <v>216.97983399999998</v>
      </c>
      <c r="AG220" s="38">
        <v>113</v>
      </c>
      <c r="AH220" s="32">
        <v>330</v>
      </c>
      <c r="AI220" s="38"/>
      <c r="AJ220" s="38"/>
      <c r="AK220" s="38"/>
      <c r="AL220" s="30"/>
      <c r="AM220" s="26"/>
      <c r="AN220" s="1"/>
    </row>
    <row r="221" spans="1:40" ht="15" x14ac:dyDescent="0.25">
      <c r="A221" s="57">
        <v>17</v>
      </c>
      <c r="B221" s="57">
        <v>17</v>
      </c>
      <c r="C221" s="1" t="s">
        <v>386</v>
      </c>
      <c r="D221" s="29" t="s">
        <v>24</v>
      </c>
      <c r="E221" s="29"/>
      <c r="F221" s="27">
        <v>87</v>
      </c>
      <c r="G221" s="27"/>
      <c r="H221" s="27">
        <v>95</v>
      </c>
      <c r="I221" s="27"/>
      <c r="J221" s="27"/>
      <c r="K221" s="32">
        <f>IFERROR(LARGE(E221:J221,1),0)+IF($D$5&gt;=2,IFERROR(LARGE(E221:J221,2),0),0)+IF($D$5&gt;=3,IFERROR(LARGE(E221:J221,3),0),0)+IF($D$5&gt;=4,IFERROR(LARGE(E221:J221,4),0),0)+IF($D$5&gt;=5,IFERROR(LARGE(E221:J221,5),0),0)+IF($D$5&gt;=6,IFERROR(LARGE(E221:J221,6),0),0)</f>
        <v>182</v>
      </c>
      <c r="L221" s="32" t="s">
        <v>928</v>
      </c>
      <c r="M221" s="32"/>
      <c r="N221" s="39">
        <f>K221-(ROW(K221)-ROW(K$6))/10000</f>
        <v>181.9785</v>
      </c>
      <c r="O221" s="32">
        <f>COUNT(E221:J221)</f>
        <v>2</v>
      </c>
      <c r="P221" s="32">
        <f ca="1">IF(AND(O221=1,OFFSET(D221,0,P$3)&gt;0),"Y",0)</f>
        <v>0</v>
      </c>
      <c r="Q221" s="33" t="s">
        <v>119</v>
      </c>
      <c r="R221" s="34">
        <f>1-(Q221=Q220)</f>
        <v>0</v>
      </c>
      <c r="S221" s="34">
        <f>N221+T221/1000+U221/10000+V221/100000+W221/1000000+X221/10000000+Y221/100000000</f>
        <v>181.98814999999999</v>
      </c>
      <c r="T221" s="29"/>
      <c r="U221" s="27">
        <v>87</v>
      </c>
      <c r="V221" s="27">
        <v>95</v>
      </c>
      <c r="W221" s="27"/>
      <c r="X221" s="27"/>
      <c r="Y221" s="27"/>
      <c r="AA221" s="35">
        <v>0</v>
      </c>
      <c r="AB221" s="35">
        <v>0</v>
      </c>
      <c r="AC221" s="35">
        <v>0</v>
      </c>
      <c r="AD221" s="35">
        <v>0</v>
      </c>
      <c r="AE221" s="36">
        <v>2</v>
      </c>
      <c r="AF221" s="63">
        <v>181.98814999999999</v>
      </c>
      <c r="AG221" s="38">
        <v>95</v>
      </c>
      <c r="AH221" s="32">
        <v>277</v>
      </c>
      <c r="AI221" s="38"/>
      <c r="AJ221" s="38"/>
      <c r="AK221" s="38"/>
      <c r="AL221" s="30"/>
      <c r="AM221" s="26"/>
      <c r="AN221" s="1"/>
    </row>
    <row r="222" spans="1:40" ht="15" x14ac:dyDescent="0.25">
      <c r="A222" s="57">
        <v>18</v>
      </c>
      <c r="B222" s="57">
        <v>18</v>
      </c>
      <c r="C222" s="1" t="s">
        <v>740</v>
      </c>
      <c r="D222" s="29" t="s">
        <v>104</v>
      </c>
      <c r="E222" s="29">
        <v>81</v>
      </c>
      <c r="F222" s="27"/>
      <c r="G222" s="27">
        <v>77</v>
      </c>
      <c r="H222" s="27"/>
      <c r="I222" s="27"/>
      <c r="J222" s="27"/>
      <c r="K222" s="32">
        <f>IFERROR(LARGE(E222:J222,1),0)+IF($D$5&gt;=2,IFERROR(LARGE(E222:J222,2),0),0)+IF($D$5&gt;=3,IFERROR(LARGE(E222:J222,3),0),0)+IF($D$5&gt;=4,IFERROR(LARGE(E222:J222,4),0),0)+IF($D$5&gt;=5,IFERROR(LARGE(E222:J222,5),0),0)+IF($D$5&gt;=6,IFERROR(LARGE(E222:J222,6),0),0)</f>
        <v>158</v>
      </c>
      <c r="L222" s="32" t="s">
        <v>928</v>
      </c>
      <c r="M222" s="32"/>
      <c r="N222" s="39">
        <f>K222-(ROW(K222)-ROW(K$6))/10000</f>
        <v>157.97839999999999</v>
      </c>
      <c r="O222" s="32">
        <f>COUNT(E222:J222)</f>
        <v>2</v>
      </c>
      <c r="P222" s="32">
        <f ca="1">IF(AND(O222=1,OFFSET(D222,0,P$3)&gt;0),"Y",0)</f>
        <v>0</v>
      </c>
      <c r="Q222" s="33" t="s">
        <v>119</v>
      </c>
      <c r="R222" s="34">
        <f>1-(Q222=Q221)</f>
        <v>0</v>
      </c>
      <c r="S222" s="34">
        <f>N222+T222/1000+U222/10000+V222/100000+W222/1000000+X222/10000000+Y222/100000000</f>
        <v>158.06016999999997</v>
      </c>
      <c r="T222" s="29">
        <v>81</v>
      </c>
      <c r="U222" s="27"/>
      <c r="V222" s="27">
        <v>77</v>
      </c>
      <c r="W222" s="27"/>
      <c r="X222" s="27"/>
      <c r="Y222" s="27"/>
      <c r="AA222" s="35">
        <v>0</v>
      </c>
      <c r="AB222" s="35">
        <v>0</v>
      </c>
      <c r="AC222" s="35">
        <v>0</v>
      </c>
      <c r="AD222" s="35">
        <v>0</v>
      </c>
      <c r="AE222" s="36">
        <v>2</v>
      </c>
      <c r="AF222" s="63">
        <v>158.06016999999997</v>
      </c>
      <c r="AG222" s="38">
        <v>81</v>
      </c>
      <c r="AH222" s="32">
        <v>239</v>
      </c>
      <c r="AI222" s="38"/>
      <c r="AJ222" s="38"/>
      <c r="AK222" s="38"/>
      <c r="AL222" s="30"/>
      <c r="AM222" s="26"/>
      <c r="AN222" s="1"/>
    </row>
    <row r="223" spans="1:40" ht="15" x14ac:dyDescent="0.25">
      <c r="A223" s="57">
        <v>19</v>
      </c>
      <c r="B223" s="57">
        <v>19</v>
      </c>
      <c r="C223" s="1" t="s">
        <v>741</v>
      </c>
      <c r="D223" s="29" t="s">
        <v>174</v>
      </c>
      <c r="E223" s="29">
        <v>146</v>
      </c>
      <c r="F223" s="27"/>
      <c r="G223" s="27"/>
      <c r="H223" s="27"/>
      <c r="I223" s="27"/>
      <c r="J223" s="27"/>
      <c r="K223" s="32">
        <f>IFERROR(LARGE(E223:J223,1),0)+IF($D$5&gt;=2,IFERROR(LARGE(E223:J223,2),0),0)+IF($D$5&gt;=3,IFERROR(LARGE(E223:J223,3),0),0)+IF($D$5&gt;=4,IFERROR(LARGE(E223:J223,4),0),0)+IF($D$5&gt;=5,IFERROR(LARGE(E223:J223,5),0),0)+IF($D$5&gt;=6,IFERROR(LARGE(E223:J223,6),0),0)</f>
        <v>146</v>
      </c>
      <c r="L223" s="32" t="s">
        <v>928</v>
      </c>
      <c r="M223" s="32"/>
      <c r="N223" s="39">
        <f>K223-(ROW(K223)-ROW(K$6))/10000</f>
        <v>145.97829999999999</v>
      </c>
      <c r="O223" s="32">
        <f>COUNT(E223:J223)</f>
        <v>1</v>
      </c>
      <c r="P223" s="32">
        <f ca="1">IF(AND(O223=1,OFFSET(D223,0,P$3)&gt;0),"Y",0)</f>
        <v>0</v>
      </c>
      <c r="Q223" s="33" t="s">
        <v>119</v>
      </c>
      <c r="R223" s="34">
        <f>1-(Q223=Q222)</f>
        <v>0</v>
      </c>
      <c r="S223" s="34">
        <f>N223+T223/1000+U223/10000+V223/100000+W223/1000000+X223/10000000+Y223/100000000</f>
        <v>146.12429999999998</v>
      </c>
      <c r="T223" s="29">
        <v>146</v>
      </c>
      <c r="U223" s="27"/>
      <c r="V223" s="27"/>
      <c r="W223" s="27"/>
      <c r="X223" s="27"/>
      <c r="Y223" s="27"/>
      <c r="AA223" s="35">
        <v>0</v>
      </c>
      <c r="AB223" s="35">
        <v>0</v>
      </c>
      <c r="AC223" s="35">
        <v>0</v>
      </c>
      <c r="AD223" s="35">
        <v>0</v>
      </c>
      <c r="AE223" s="36">
        <v>1</v>
      </c>
      <c r="AF223" s="63">
        <v>146.12429999999998</v>
      </c>
      <c r="AG223" s="38">
        <v>146</v>
      </c>
      <c r="AH223" s="32">
        <v>292</v>
      </c>
      <c r="AI223" s="38"/>
      <c r="AJ223" s="38"/>
      <c r="AK223" s="38"/>
      <c r="AL223" s="30"/>
      <c r="AM223" s="26"/>
      <c r="AN223" s="1"/>
    </row>
    <row r="224" spans="1:40" ht="15" x14ac:dyDescent="0.25">
      <c r="A224" s="57">
        <v>20</v>
      </c>
      <c r="B224" s="57">
        <v>20</v>
      </c>
      <c r="C224" s="1" t="s">
        <v>336</v>
      </c>
      <c r="D224" s="29" t="s">
        <v>76</v>
      </c>
      <c r="E224" s="29"/>
      <c r="F224" s="27"/>
      <c r="G224" s="27"/>
      <c r="H224" s="27">
        <v>126</v>
      </c>
      <c r="I224" s="27"/>
      <c r="J224" s="27"/>
      <c r="K224" s="32">
        <f>IFERROR(LARGE(E224:J224,1),0)+IF($D$5&gt;=2,IFERROR(LARGE(E224:J224,2),0),0)+IF($D$5&gt;=3,IFERROR(LARGE(E224:J224,3),0),0)+IF($D$5&gt;=4,IFERROR(LARGE(E224:J224,4),0),0)+IF($D$5&gt;=5,IFERROR(LARGE(E224:J224,5),0),0)+IF($D$5&gt;=6,IFERROR(LARGE(E224:J224,6),0),0)</f>
        <v>126</v>
      </c>
      <c r="L224" s="32" t="s">
        <v>928</v>
      </c>
      <c r="M224" s="32"/>
      <c r="N224" s="39">
        <f>K224-(ROW(K224)-ROW(K$6))/10000</f>
        <v>125.9782</v>
      </c>
      <c r="O224" s="32">
        <f>COUNT(E224:J224)</f>
        <v>1</v>
      </c>
      <c r="P224" s="32" t="str">
        <f ca="1">IF(AND(O224=1,OFFSET(D224,0,P$3)&gt;0),"Y",0)</f>
        <v>Y</v>
      </c>
      <c r="Q224" s="33" t="s">
        <v>119</v>
      </c>
      <c r="R224" s="34">
        <f>1-(Q224=Q223)</f>
        <v>0</v>
      </c>
      <c r="S224" s="34">
        <f>N224+T224/1000+U224/10000+V224/100000+W224/1000000+X224/10000000+Y224/100000000</f>
        <v>125.97946</v>
      </c>
      <c r="T224" s="29"/>
      <c r="U224" s="27"/>
      <c r="V224" s="27">
        <v>126</v>
      </c>
      <c r="W224" s="27"/>
      <c r="X224" s="27"/>
      <c r="Y224" s="27"/>
      <c r="AA224" s="35">
        <v>0</v>
      </c>
      <c r="AB224" s="35">
        <v>0</v>
      </c>
      <c r="AC224" s="35">
        <v>0</v>
      </c>
      <c r="AD224" s="35">
        <v>0</v>
      </c>
      <c r="AE224" s="36">
        <v>1</v>
      </c>
      <c r="AF224" s="63">
        <v>125.97946</v>
      </c>
      <c r="AG224" s="38">
        <v>126</v>
      </c>
      <c r="AH224" s="32">
        <v>252</v>
      </c>
      <c r="AI224" s="38"/>
      <c r="AJ224" s="38"/>
      <c r="AK224" s="38"/>
      <c r="AL224" s="30"/>
      <c r="AM224" s="26"/>
      <c r="AN224" s="1"/>
    </row>
    <row r="225" spans="1:40" ht="15" x14ac:dyDescent="0.25">
      <c r="A225" s="57">
        <v>21</v>
      </c>
      <c r="B225" s="57">
        <v>21</v>
      </c>
      <c r="C225" s="1" t="s">
        <v>344</v>
      </c>
      <c r="D225" s="29" t="s">
        <v>43</v>
      </c>
      <c r="E225" s="29"/>
      <c r="F225" s="27"/>
      <c r="G225" s="27"/>
      <c r="H225" s="27">
        <v>119</v>
      </c>
      <c r="I225" s="27"/>
      <c r="J225" s="27"/>
      <c r="K225" s="32">
        <f>IFERROR(LARGE(E225:J225,1),0)+IF($D$5&gt;=2,IFERROR(LARGE(E225:J225,2),0),0)+IF($D$5&gt;=3,IFERROR(LARGE(E225:J225,3),0),0)+IF($D$5&gt;=4,IFERROR(LARGE(E225:J225,4),0),0)+IF($D$5&gt;=5,IFERROR(LARGE(E225:J225,5),0),0)+IF($D$5&gt;=6,IFERROR(LARGE(E225:J225,6),0),0)</f>
        <v>119</v>
      </c>
      <c r="L225" s="32" t="s">
        <v>928</v>
      </c>
      <c r="M225" s="32"/>
      <c r="N225" s="39">
        <f>K225-(ROW(K225)-ROW(K$6))/10000</f>
        <v>118.9781</v>
      </c>
      <c r="O225" s="32">
        <f>COUNT(E225:J225)</f>
        <v>1</v>
      </c>
      <c r="P225" s="32" t="str">
        <f ca="1">IF(AND(O225=1,OFFSET(D225,0,P$3)&gt;0),"Y",0)</f>
        <v>Y</v>
      </c>
      <c r="Q225" s="33" t="s">
        <v>119</v>
      </c>
      <c r="R225" s="34">
        <f>1-(Q225=Q224)</f>
        <v>0</v>
      </c>
      <c r="S225" s="34">
        <f>N225+T225/1000+U225/10000+V225/100000+W225/1000000+X225/10000000+Y225/100000000</f>
        <v>118.97928999999999</v>
      </c>
      <c r="T225" s="29"/>
      <c r="U225" s="27"/>
      <c r="V225" s="27">
        <v>119</v>
      </c>
      <c r="W225" s="27"/>
      <c r="X225" s="27"/>
      <c r="Y225" s="27"/>
      <c r="AA225" s="35">
        <v>0</v>
      </c>
      <c r="AB225" s="35">
        <v>0</v>
      </c>
      <c r="AC225" s="35">
        <v>0</v>
      </c>
      <c r="AD225" s="35">
        <v>0</v>
      </c>
      <c r="AE225" s="36">
        <v>1</v>
      </c>
      <c r="AF225" s="63">
        <v>118.97928999999999</v>
      </c>
      <c r="AG225" s="38">
        <v>119</v>
      </c>
      <c r="AH225" s="32">
        <v>238</v>
      </c>
      <c r="AI225" s="38"/>
      <c r="AJ225" s="38"/>
      <c r="AK225" s="38"/>
      <c r="AL225" s="30"/>
      <c r="AM225" s="26"/>
      <c r="AN225" s="1"/>
    </row>
    <row r="226" spans="1:40" ht="15" x14ac:dyDescent="0.25">
      <c r="A226" s="57">
        <v>22</v>
      </c>
      <c r="B226" s="57" t="s">
        <v>56</v>
      </c>
      <c r="C226" s="1" t="s">
        <v>742</v>
      </c>
      <c r="D226" s="29" t="s">
        <v>360</v>
      </c>
      <c r="E226" s="29">
        <v>118</v>
      </c>
      <c r="F226" s="27"/>
      <c r="G226" s="27"/>
      <c r="H226" s="27"/>
      <c r="I226" s="27"/>
      <c r="J226" s="27"/>
      <c r="K226" s="32">
        <f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118</v>
      </c>
      <c r="L226" s="32" t="s">
        <v>927</v>
      </c>
      <c r="M226" s="32"/>
      <c r="N226" s="39">
        <f>K226-(ROW(K226)-ROW(K$6))/10000</f>
        <v>117.97799999999999</v>
      </c>
      <c r="O226" s="32">
        <f>COUNT(E226:J226)</f>
        <v>1</v>
      </c>
      <c r="P226" s="32">
        <f ca="1">IF(AND(O226=1,OFFSET(D226,0,P$3)&gt;0),"Y",0)</f>
        <v>0</v>
      </c>
      <c r="Q226" s="33" t="s">
        <v>119</v>
      </c>
      <c r="R226" s="34">
        <f>1-(Q226=Q225)</f>
        <v>0</v>
      </c>
      <c r="S226" s="34">
        <f>N226+T226/1000+U226/10000+V226/100000+W226/1000000+X226/10000000+Y226/100000000</f>
        <v>118.09599999999999</v>
      </c>
      <c r="T226" s="29">
        <v>118</v>
      </c>
      <c r="U226" s="27"/>
      <c r="V226" s="27"/>
      <c r="W226" s="27"/>
      <c r="X226" s="27"/>
      <c r="Y226" s="27"/>
      <c r="AA226" s="35">
        <v>0</v>
      </c>
      <c r="AB226" s="35">
        <v>0</v>
      </c>
      <c r="AC226" s="35">
        <v>0</v>
      </c>
      <c r="AD226" s="35">
        <v>0</v>
      </c>
      <c r="AE226" s="36">
        <v>1</v>
      </c>
      <c r="AF226" s="63">
        <v>118.09599999999999</v>
      </c>
      <c r="AG226" s="38">
        <v>118</v>
      </c>
      <c r="AH226" s="32">
        <v>0</v>
      </c>
      <c r="AI226" s="38"/>
      <c r="AJ226" s="38"/>
      <c r="AK226" s="38"/>
      <c r="AL226" s="30"/>
      <c r="AM226" s="26"/>
      <c r="AN226" s="1"/>
    </row>
    <row r="227" spans="1:40" ht="15" x14ac:dyDescent="0.25">
      <c r="A227" s="57">
        <v>23</v>
      </c>
      <c r="B227" s="57">
        <v>22</v>
      </c>
      <c r="C227" s="1" t="s">
        <v>743</v>
      </c>
      <c r="D227" s="29" t="s">
        <v>43</v>
      </c>
      <c r="E227" s="29">
        <v>106</v>
      </c>
      <c r="F227" s="27"/>
      <c r="G227" s="27"/>
      <c r="H227" s="27"/>
      <c r="I227" s="27"/>
      <c r="J227" s="27"/>
      <c r="K227" s="32">
        <f>IFERROR(LARGE(E227:J227,1),0)+IF($D$5&gt;=2,IFERROR(LARGE(E227:J227,2),0),0)+IF($D$5&gt;=3,IFERROR(LARGE(E227:J227,3),0),0)+IF($D$5&gt;=4,IFERROR(LARGE(E227:J227,4),0),0)+IF($D$5&gt;=5,IFERROR(LARGE(E227:J227,5),0),0)+IF($D$5&gt;=6,IFERROR(LARGE(E227:J227,6),0),0)</f>
        <v>106</v>
      </c>
      <c r="L227" s="32" t="s">
        <v>928</v>
      </c>
      <c r="M227" s="32"/>
      <c r="N227" s="39">
        <f>K227-(ROW(K227)-ROW(K$6))/10000</f>
        <v>105.97790000000001</v>
      </c>
      <c r="O227" s="32">
        <f>COUNT(E227:J227)</f>
        <v>1</v>
      </c>
      <c r="P227" s="32">
        <f ca="1">IF(AND(O227=1,OFFSET(D227,0,P$3)&gt;0),"Y",0)</f>
        <v>0</v>
      </c>
      <c r="Q227" s="33" t="s">
        <v>119</v>
      </c>
      <c r="R227" s="34">
        <f>1-(Q227=Q226)</f>
        <v>0</v>
      </c>
      <c r="S227" s="34">
        <f>N227+T227/1000+U227/10000+V227/100000+W227/1000000+X227/10000000+Y227/100000000</f>
        <v>106.0839</v>
      </c>
      <c r="T227" s="29">
        <v>106</v>
      </c>
      <c r="U227" s="27"/>
      <c r="V227" s="27"/>
      <c r="W227" s="27"/>
      <c r="X227" s="27"/>
      <c r="Y227" s="27"/>
      <c r="AA227" s="35">
        <v>0</v>
      </c>
      <c r="AB227" s="35">
        <v>0</v>
      </c>
      <c r="AC227" s="35">
        <v>0</v>
      </c>
      <c r="AD227" s="35">
        <v>0</v>
      </c>
      <c r="AE227" s="36">
        <v>1</v>
      </c>
      <c r="AF227" s="63">
        <v>106.0839</v>
      </c>
      <c r="AG227" s="38">
        <v>106</v>
      </c>
      <c r="AH227" s="32">
        <v>212</v>
      </c>
      <c r="AI227" s="38"/>
      <c r="AJ227" s="38"/>
      <c r="AK227" s="38"/>
      <c r="AL227" s="30"/>
      <c r="AM227" s="26"/>
      <c r="AN227" s="1"/>
    </row>
    <row r="228" spans="1:40" ht="15" x14ac:dyDescent="0.25">
      <c r="A228" s="57">
        <v>24</v>
      </c>
      <c r="B228" s="57">
        <v>23</v>
      </c>
      <c r="C228" s="1" t="s">
        <v>376</v>
      </c>
      <c r="D228" s="29" t="s">
        <v>40</v>
      </c>
      <c r="E228" s="29"/>
      <c r="F228" s="27"/>
      <c r="G228" s="27"/>
      <c r="H228" s="27">
        <v>103</v>
      </c>
      <c r="I228" s="27"/>
      <c r="J228" s="27"/>
      <c r="K228" s="32">
        <f>IFERROR(LARGE(E228:J228,1),0)+IF($D$5&gt;=2,IFERROR(LARGE(E228:J228,2),0),0)+IF($D$5&gt;=3,IFERROR(LARGE(E228:J228,3),0),0)+IF($D$5&gt;=4,IFERROR(LARGE(E228:J228,4),0),0)+IF($D$5&gt;=5,IFERROR(LARGE(E228:J228,5),0),0)+IF($D$5&gt;=6,IFERROR(LARGE(E228:J228,6),0),0)</f>
        <v>103</v>
      </c>
      <c r="L228" s="32" t="s">
        <v>928</v>
      </c>
      <c r="M228" s="32"/>
      <c r="N228" s="39">
        <f>K228-(ROW(K228)-ROW(K$6))/10000</f>
        <v>102.9778</v>
      </c>
      <c r="O228" s="32">
        <f>COUNT(E228:J228)</f>
        <v>1</v>
      </c>
      <c r="P228" s="32" t="str">
        <f ca="1">IF(AND(O228=1,OFFSET(D228,0,P$3)&gt;0),"Y",0)</f>
        <v>Y</v>
      </c>
      <c r="Q228" s="33" t="s">
        <v>119</v>
      </c>
      <c r="R228" s="34">
        <f>1-(Q228=Q227)</f>
        <v>0</v>
      </c>
      <c r="S228" s="34">
        <f>N228+T228/1000+U228/10000+V228/100000+W228/1000000+X228/10000000+Y228/100000000</f>
        <v>102.97883</v>
      </c>
      <c r="T228" s="29"/>
      <c r="U228" s="27"/>
      <c r="V228" s="27">
        <v>103</v>
      </c>
      <c r="W228" s="27"/>
      <c r="X228" s="27"/>
      <c r="Y228" s="27"/>
      <c r="AA228" s="35">
        <v>0</v>
      </c>
      <c r="AB228" s="35">
        <v>0</v>
      </c>
      <c r="AC228" s="35">
        <v>0</v>
      </c>
      <c r="AD228" s="35">
        <v>0</v>
      </c>
      <c r="AE228" s="36">
        <v>1</v>
      </c>
      <c r="AF228" s="63">
        <v>102.97883</v>
      </c>
      <c r="AG228" s="38">
        <v>103</v>
      </c>
      <c r="AH228" s="32">
        <v>206</v>
      </c>
      <c r="AI228" s="38"/>
      <c r="AJ228" s="38"/>
      <c r="AK228" s="38"/>
      <c r="AL228" s="30"/>
      <c r="AM228" s="26"/>
      <c r="AN228" s="1"/>
    </row>
    <row r="229" spans="1:40" ht="15" x14ac:dyDescent="0.25">
      <c r="A229" s="57">
        <v>25</v>
      </c>
      <c r="B229" s="57" t="s">
        <v>56</v>
      </c>
      <c r="C229" s="1" t="s">
        <v>744</v>
      </c>
      <c r="D229" s="29" t="s">
        <v>360</v>
      </c>
      <c r="E229" s="29">
        <v>99</v>
      </c>
      <c r="F229" s="27"/>
      <c r="G229" s="27"/>
      <c r="H229" s="27"/>
      <c r="I229" s="27"/>
      <c r="J229" s="27"/>
      <c r="K229" s="32">
        <f>IFERROR(LARGE(E229:J229,1),0)+IF($D$5&gt;=2,IFERROR(LARGE(E229:J229,2),0),0)+IF($D$5&gt;=3,IFERROR(LARGE(E229:J229,3),0),0)+IF($D$5&gt;=4,IFERROR(LARGE(E229:J229,4),0),0)+IF($D$5&gt;=5,IFERROR(LARGE(E229:J229,5),0),0)+IF($D$5&gt;=6,IFERROR(LARGE(E229:J229,6),0),0)</f>
        <v>99</v>
      </c>
      <c r="L229" s="32" t="s">
        <v>927</v>
      </c>
      <c r="M229" s="32"/>
      <c r="N229" s="39">
        <f>K229-(ROW(K229)-ROW(K$6))/10000</f>
        <v>98.977699999999999</v>
      </c>
      <c r="O229" s="32">
        <f>COUNT(E229:J229)</f>
        <v>1</v>
      </c>
      <c r="P229" s="32">
        <f ca="1">IF(AND(O229=1,OFFSET(D229,0,P$3)&gt;0),"Y",0)</f>
        <v>0</v>
      </c>
      <c r="Q229" s="33" t="s">
        <v>119</v>
      </c>
      <c r="R229" s="34">
        <f>1-(Q229=Q228)</f>
        <v>0</v>
      </c>
      <c r="S229" s="34">
        <f>N229+T229/1000+U229/10000+V229/100000+W229/1000000+X229/10000000+Y229/100000000</f>
        <v>99.076700000000002</v>
      </c>
      <c r="T229" s="29">
        <v>99</v>
      </c>
      <c r="U229" s="27"/>
      <c r="V229" s="27"/>
      <c r="W229" s="27"/>
      <c r="X229" s="27"/>
      <c r="Y229" s="27"/>
      <c r="AA229" s="35">
        <v>0</v>
      </c>
      <c r="AB229" s="35">
        <v>0</v>
      </c>
      <c r="AC229" s="35">
        <v>0</v>
      </c>
      <c r="AD229" s="35">
        <v>0</v>
      </c>
      <c r="AE229" s="36">
        <v>1</v>
      </c>
      <c r="AF229" s="63">
        <v>99.076700000000002</v>
      </c>
      <c r="AG229" s="38">
        <v>99</v>
      </c>
      <c r="AH229" s="32">
        <v>0</v>
      </c>
      <c r="AI229" s="38"/>
      <c r="AJ229" s="38"/>
      <c r="AK229" s="38"/>
      <c r="AL229" s="30"/>
      <c r="AM229" s="26"/>
      <c r="AN229" s="1"/>
    </row>
    <row r="230" spans="1:40" ht="15" x14ac:dyDescent="0.25">
      <c r="A230" s="57">
        <v>26</v>
      </c>
      <c r="B230" s="57">
        <v>24</v>
      </c>
      <c r="C230" s="1" t="s">
        <v>390</v>
      </c>
      <c r="D230" s="29" t="s">
        <v>59</v>
      </c>
      <c r="E230" s="29"/>
      <c r="F230" s="27"/>
      <c r="G230" s="27"/>
      <c r="H230" s="27">
        <v>91</v>
      </c>
      <c r="I230" s="27"/>
      <c r="J230" s="27"/>
      <c r="K230" s="32">
        <f>IFERROR(LARGE(E230:J230,1),0)+IF($D$5&gt;=2,IFERROR(LARGE(E230:J230,2),0),0)+IF($D$5&gt;=3,IFERROR(LARGE(E230:J230,3),0),0)+IF($D$5&gt;=4,IFERROR(LARGE(E230:J230,4),0),0)+IF($D$5&gt;=5,IFERROR(LARGE(E230:J230,5),0),0)+IF($D$5&gt;=6,IFERROR(LARGE(E230:J230,6),0),0)</f>
        <v>91</v>
      </c>
      <c r="L230" s="32" t="s">
        <v>928</v>
      </c>
      <c r="M230" s="32"/>
      <c r="N230" s="39">
        <f>K230-(ROW(K230)-ROW(K$6))/10000</f>
        <v>90.977599999999995</v>
      </c>
      <c r="O230" s="32">
        <f>COUNT(E230:J230)</f>
        <v>1</v>
      </c>
      <c r="P230" s="32" t="str">
        <f ca="1">IF(AND(O230=1,OFFSET(D230,0,P$3)&gt;0),"Y",0)</f>
        <v>Y</v>
      </c>
      <c r="Q230" s="33" t="s">
        <v>119</v>
      </c>
      <c r="R230" s="34">
        <f>1-(Q230=Q229)</f>
        <v>0</v>
      </c>
      <c r="S230" s="34">
        <f>N230+T230/1000+U230/10000+V230/100000+W230/1000000+X230/10000000+Y230/100000000</f>
        <v>90.97851</v>
      </c>
      <c r="T230" s="29"/>
      <c r="U230" s="27"/>
      <c r="V230" s="27">
        <v>91</v>
      </c>
      <c r="W230" s="27"/>
      <c r="X230" s="27"/>
      <c r="Y230" s="27"/>
      <c r="AA230" s="35">
        <v>0</v>
      </c>
      <c r="AB230" s="35">
        <v>0</v>
      </c>
      <c r="AC230" s="35">
        <v>0</v>
      </c>
      <c r="AD230" s="35">
        <v>0</v>
      </c>
      <c r="AE230" s="36">
        <v>1</v>
      </c>
      <c r="AF230" s="63">
        <v>90.97851</v>
      </c>
      <c r="AG230" s="38">
        <v>91</v>
      </c>
      <c r="AH230" s="32">
        <v>182</v>
      </c>
      <c r="AI230" s="38"/>
      <c r="AJ230" s="38"/>
      <c r="AK230" s="38"/>
      <c r="AL230" s="30"/>
      <c r="AM230" s="26"/>
      <c r="AN230" s="1"/>
    </row>
    <row r="231" spans="1:40" ht="15" x14ac:dyDescent="0.25">
      <c r="A231" s="57">
        <v>27</v>
      </c>
      <c r="B231" s="57">
        <v>25</v>
      </c>
      <c r="C231" s="1" t="s">
        <v>745</v>
      </c>
      <c r="D231" s="29" t="s">
        <v>40</v>
      </c>
      <c r="E231" s="29"/>
      <c r="F231" s="27"/>
      <c r="G231" s="27">
        <v>89</v>
      </c>
      <c r="H231" s="27"/>
      <c r="I231" s="27"/>
      <c r="J231" s="27"/>
      <c r="K231" s="32">
        <f>IFERROR(LARGE(E231:J231,1),0)+IF($D$5&gt;=2,IFERROR(LARGE(E231:J231,2),0),0)+IF($D$5&gt;=3,IFERROR(LARGE(E231:J231,3),0),0)+IF($D$5&gt;=4,IFERROR(LARGE(E231:J231,4),0),0)+IF($D$5&gt;=5,IFERROR(LARGE(E231:J231,5),0),0)+IF($D$5&gt;=6,IFERROR(LARGE(E231:J231,6),0),0)</f>
        <v>89</v>
      </c>
      <c r="L231" s="32" t="s">
        <v>928</v>
      </c>
      <c r="M231" s="32"/>
      <c r="N231" s="39">
        <f>K231-(ROW(K231)-ROW(K$6))/10000</f>
        <v>88.977500000000006</v>
      </c>
      <c r="O231" s="32">
        <f>COUNT(E231:J231)</f>
        <v>1</v>
      </c>
      <c r="P231" s="32">
        <f ca="1">IF(AND(O231=1,OFFSET(D231,0,P$3)&gt;0),"Y",0)</f>
        <v>0</v>
      </c>
      <c r="Q231" s="33" t="s">
        <v>119</v>
      </c>
      <c r="R231" s="34">
        <f>1-(Q231=Q230)</f>
        <v>0</v>
      </c>
      <c r="S231" s="34">
        <f>N231+T231/1000+U231/10000+V231/100000+W231/1000000+X231/10000000+Y231/100000000</f>
        <v>88.978390000000005</v>
      </c>
      <c r="T231" s="29"/>
      <c r="U231" s="27"/>
      <c r="V231" s="27">
        <v>89</v>
      </c>
      <c r="W231" s="27"/>
      <c r="X231" s="27"/>
      <c r="Y231" s="27"/>
      <c r="AA231" s="35">
        <v>0</v>
      </c>
      <c r="AB231" s="35">
        <v>0</v>
      </c>
      <c r="AC231" s="35">
        <v>0</v>
      </c>
      <c r="AD231" s="35">
        <v>0</v>
      </c>
      <c r="AE231" s="36">
        <v>1</v>
      </c>
      <c r="AF231" s="63">
        <v>88.978390000000005</v>
      </c>
      <c r="AG231" s="38">
        <v>89</v>
      </c>
      <c r="AH231" s="32">
        <v>178</v>
      </c>
      <c r="AI231" s="38"/>
      <c r="AJ231" s="38"/>
      <c r="AK231" s="38"/>
      <c r="AL231" s="30"/>
      <c r="AM231" s="26"/>
      <c r="AN231" s="1"/>
    </row>
    <row r="232" spans="1:40" ht="15" x14ac:dyDescent="0.25">
      <c r="A232" s="57">
        <v>28</v>
      </c>
      <c r="B232" s="57">
        <v>26</v>
      </c>
      <c r="C232" s="1" t="s">
        <v>746</v>
      </c>
      <c r="D232" s="29" t="s">
        <v>43</v>
      </c>
      <c r="E232" s="29">
        <v>85</v>
      </c>
      <c r="F232" s="27"/>
      <c r="G232" s="27"/>
      <c r="H232" s="27"/>
      <c r="I232" s="27"/>
      <c r="J232" s="27"/>
      <c r="K232" s="32">
        <f>IFERROR(LARGE(E232:J232,1),0)+IF($D$5&gt;=2,IFERROR(LARGE(E232:J232,2),0),0)+IF($D$5&gt;=3,IFERROR(LARGE(E232:J232,3),0),0)+IF($D$5&gt;=4,IFERROR(LARGE(E232:J232,4),0),0)+IF($D$5&gt;=5,IFERROR(LARGE(E232:J232,5),0),0)+IF($D$5&gt;=6,IFERROR(LARGE(E232:J232,6),0),0)</f>
        <v>85</v>
      </c>
      <c r="L232" s="32" t="s">
        <v>928</v>
      </c>
      <c r="M232" s="32"/>
      <c r="N232" s="39">
        <f>K232-(ROW(K232)-ROW(K$6))/10000</f>
        <v>84.977400000000003</v>
      </c>
      <c r="O232" s="32">
        <f>COUNT(E232:J232)</f>
        <v>1</v>
      </c>
      <c r="P232" s="32">
        <f ca="1">IF(AND(O232=1,OFFSET(D232,0,P$3)&gt;0),"Y",0)</f>
        <v>0</v>
      </c>
      <c r="Q232" s="33" t="s">
        <v>119</v>
      </c>
      <c r="R232" s="34">
        <f>1-(Q232=Q231)</f>
        <v>0</v>
      </c>
      <c r="S232" s="34">
        <f>N232+T232/1000+U232/10000+V232/100000+W232/1000000+X232/10000000+Y232/100000000</f>
        <v>85.062399999999997</v>
      </c>
      <c r="T232" s="29">
        <v>85</v>
      </c>
      <c r="U232" s="27"/>
      <c r="V232" s="27"/>
      <c r="W232" s="27"/>
      <c r="X232" s="27"/>
      <c r="Y232" s="27"/>
      <c r="AA232" s="35">
        <v>0</v>
      </c>
      <c r="AB232" s="35">
        <v>0</v>
      </c>
      <c r="AC232" s="35">
        <v>0</v>
      </c>
      <c r="AD232" s="35">
        <v>0</v>
      </c>
      <c r="AE232" s="36">
        <v>1</v>
      </c>
      <c r="AF232" s="63">
        <v>85.062399999999997</v>
      </c>
      <c r="AG232" s="38">
        <v>85</v>
      </c>
      <c r="AH232" s="32">
        <v>170</v>
      </c>
      <c r="AI232" s="38"/>
      <c r="AJ232" s="38"/>
      <c r="AK232" s="38"/>
      <c r="AL232" s="30"/>
      <c r="AM232" s="26"/>
      <c r="AN232" s="1"/>
    </row>
    <row r="233" spans="1:40" ht="5.0999999999999996" customHeight="1" x14ac:dyDescent="0.2">
      <c r="A233" s="27"/>
      <c r="B233" s="27"/>
      <c r="D233" s="50"/>
      <c r="E233" s="50"/>
      <c r="F233" s="50"/>
      <c r="G233" s="50"/>
      <c r="H233" s="50"/>
      <c r="I233" s="50"/>
      <c r="J233" s="50"/>
      <c r="K233" s="32"/>
      <c r="L233" s="27"/>
      <c r="M233" s="27"/>
      <c r="N233" s="39"/>
      <c r="O233" s="27"/>
      <c r="P233" s="27"/>
      <c r="R233" s="55"/>
      <c r="S233" s="34"/>
      <c r="T233" s="50"/>
      <c r="U233" s="50"/>
      <c r="V233" s="50"/>
      <c r="W233" s="50"/>
      <c r="X233" s="50"/>
      <c r="Y233" s="50"/>
      <c r="AE233" s="59"/>
      <c r="AF233" s="59"/>
      <c r="AH233" s="26"/>
      <c r="AI233" s="38"/>
      <c r="AJ233" s="38"/>
      <c r="AK233" s="38"/>
      <c r="AL233" s="30"/>
      <c r="AM233" s="26"/>
      <c r="AN233" s="1"/>
    </row>
    <row r="234" spans="1:40" x14ac:dyDescent="0.2">
      <c r="D234" s="27"/>
      <c r="E234" s="27"/>
      <c r="F234" s="27"/>
      <c r="G234" s="27"/>
      <c r="H234" s="27"/>
      <c r="I234" s="27"/>
      <c r="J234" s="27"/>
      <c r="K234" s="32"/>
      <c r="L234" s="27"/>
      <c r="M234" s="27"/>
      <c r="N234" s="39"/>
      <c r="O234" s="27"/>
      <c r="P234" s="27"/>
      <c r="R234" s="58"/>
      <c r="S234" s="34"/>
      <c r="T234" s="27"/>
      <c r="U234" s="27"/>
      <c r="V234" s="27"/>
      <c r="W234" s="27"/>
      <c r="X234" s="27"/>
      <c r="Y234" s="27"/>
      <c r="AE234" s="59"/>
      <c r="AF234" s="59"/>
      <c r="AH234" s="26"/>
      <c r="AI234" s="38"/>
      <c r="AJ234" s="38"/>
      <c r="AK234" s="38"/>
      <c r="AL234" s="30"/>
      <c r="AM234" s="26"/>
      <c r="AN234" s="1"/>
    </row>
    <row r="235" spans="1:40" ht="15" x14ac:dyDescent="0.25">
      <c r="A235" s="56"/>
      <c r="B235" s="56"/>
      <c r="C235" s="26" t="s">
        <v>289</v>
      </c>
      <c r="D235" s="27"/>
      <c r="E235" s="27"/>
      <c r="F235" s="27"/>
      <c r="G235" s="27"/>
      <c r="H235" s="27"/>
      <c r="I235" s="27"/>
      <c r="J235" s="27"/>
      <c r="K235" s="32"/>
      <c r="L235" s="27"/>
      <c r="M235" s="27"/>
      <c r="N235" s="39"/>
      <c r="O235" s="27"/>
      <c r="P235" s="27"/>
      <c r="Q235" s="50" t="str">
        <f>C235</f>
        <v>F65</v>
      </c>
      <c r="R235" s="55"/>
      <c r="S235" s="34"/>
      <c r="T235" s="27"/>
      <c r="U235" s="50"/>
      <c r="V235" s="50"/>
      <c r="W235" s="50"/>
      <c r="X235" s="50"/>
      <c r="Y235" s="50"/>
      <c r="AE235" s="59"/>
      <c r="AF235" s="59"/>
      <c r="AH235" s="26"/>
      <c r="AI235" s="38">
        <v>454</v>
      </c>
      <c r="AJ235" s="38">
        <v>447</v>
      </c>
      <c r="AK235" s="38">
        <v>433</v>
      </c>
      <c r="AL235" s="30"/>
      <c r="AM235" s="26"/>
      <c r="AN235" s="1"/>
    </row>
    <row r="236" spans="1:40" ht="15" x14ac:dyDescent="0.25">
      <c r="A236" s="57">
        <v>1</v>
      </c>
      <c r="B236" s="57">
        <v>1</v>
      </c>
      <c r="C236" s="1" t="s">
        <v>288</v>
      </c>
      <c r="D236" s="29" t="s">
        <v>242</v>
      </c>
      <c r="E236" s="29">
        <v>156</v>
      </c>
      <c r="F236" s="27">
        <v>146</v>
      </c>
      <c r="G236" s="27"/>
      <c r="H236" s="27">
        <v>152</v>
      </c>
      <c r="I236" s="27"/>
      <c r="J236" s="27"/>
      <c r="K236" s="32">
        <f>IFERROR(LARGE(E236:J236,1),0)+IF($D$5&gt;=2,IFERROR(LARGE(E236:J236,2),0),0)+IF($D$5&gt;=3,IFERROR(LARGE(E236:J236,3),0),0)+IF($D$5&gt;=4,IFERROR(LARGE(E236:J236,4),0),0)+IF($D$5&gt;=5,IFERROR(LARGE(E236:J236,5),0),0)+IF($D$5&gt;=6,IFERROR(LARGE(E236:J236,6),0),0)</f>
        <v>454</v>
      </c>
      <c r="L236" s="32" t="s">
        <v>928</v>
      </c>
      <c r="M236" s="32" t="s">
        <v>747</v>
      </c>
      <c r="N236" s="39">
        <f>K236-(ROW(K236)-ROW(K$6))/10000</f>
        <v>453.97699999999998</v>
      </c>
      <c r="O236" s="32">
        <f>COUNT(E236:J236)</f>
        <v>3</v>
      </c>
      <c r="P236" s="32">
        <f ca="1">IF(AND(O236=1,OFFSET(D236,0,P$3)&gt;0),"Y",0)</f>
        <v>0</v>
      </c>
      <c r="Q236" s="33" t="s">
        <v>289</v>
      </c>
      <c r="R236" s="34">
        <f>1-(Q236=Q235)</f>
        <v>0</v>
      </c>
      <c r="S236" s="34">
        <f>N236+T236/1000+U236/10000+V236/100000+W236/1000000+X236/10000000+Y236/100000000</f>
        <v>454.14911999999998</v>
      </c>
      <c r="T236" s="29">
        <v>156</v>
      </c>
      <c r="U236" s="27">
        <v>146</v>
      </c>
      <c r="V236" s="27">
        <v>152</v>
      </c>
      <c r="W236" s="27"/>
      <c r="X236" s="27"/>
      <c r="Y236" s="27"/>
      <c r="AA236" s="35">
        <v>0</v>
      </c>
      <c r="AB236" s="35">
        <v>0</v>
      </c>
      <c r="AC236" s="35">
        <v>0</v>
      </c>
      <c r="AD236" s="35">
        <v>0</v>
      </c>
      <c r="AE236" s="36">
        <v>3</v>
      </c>
      <c r="AF236" s="63">
        <v>454.14911999999998</v>
      </c>
      <c r="AG236" s="38">
        <v>156</v>
      </c>
      <c r="AH236" s="32">
        <v>464</v>
      </c>
      <c r="AI236" s="38" t="s">
        <v>747</v>
      </c>
      <c r="AJ236" s="38" t="s">
        <v>748</v>
      </c>
      <c r="AK236" s="38"/>
      <c r="AL236" s="30"/>
      <c r="AM236" s="26"/>
      <c r="AN236" s="1"/>
    </row>
    <row r="237" spans="1:40" ht="15" x14ac:dyDescent="0.25">
      <c r="A237" s="57">
        <v>2</v>
      </c>
      <c r="B237" s="57">
        <v>2</v>
      </c>
      <c r="C237" s="1" t="s">
        <v>299</v>
      </c>
      <c r="D237" s="29" t="s">
        <v>96</v>
      </c>
      <c r="E237" s="29"/>
      <c r="F237" s="27">
        <v>154</v>
      </c>
      <c r="G237" s="27">
        <v>145</v>
      </c>
      <c r="H237" s="27">
        <v>148</v>
      </c>
      <c r="I237" s="27"/>
      <c r="J237" s="27"/>
      <c r="K237" s="32">
        <f>IFERROR(LARGE(E237:J237,1),0)+IF($D$5&gt;=2,IFERROR(LARGE(E237:J237,2),0),0)+IF($D$5&gt;=3,IFERROR(LARGE(E237:J237,3),0),0)+IF($D$5&gt;=4,IFERROR(LARGE(E237:J237,4),0),0)+IF($D$5&gt;=5,IFERROR(LARGE(E237:J237,5),0),0)+IF($D$5&gt;=6,IFERROR(LARGE(E237:J237,6),0),0)</f>
        <v>447</v>
      </c>
      <c r="L237" s="32" t="s">
        <v>928</v>
      </c>
      <c r="M237" s="32" t="s">
        <v>748</v>
      </c>
      <c r="N237" s="39">
        <f>K237-(ROW(K237)-ROW(K$6))/10000</f>
        <v>446.9769</v>
      </c>
      <c r="O237" s="32">
        <f>COUNT(E237:J237)</f>
        <v>3</v>
      </c>
      <c r="P237" s="32">
        <f ca="1">IF(AND(O237=1,OFFSET(D237,0,P$3)&gt;0),"Y",0)</f>
        <v>0</v>
      </c>
      <c r="Q237" s="33" t="s">
        <v>289</v>
      </c>
      <c r="R237" s="34">
        <f>1-(Q237=Q236)</f>
        <v>0</v>
      </c>
      <c r="S237" s="34">
        <f>N237+T237/1000+U237/10000+V237/100000+W237/1000000+X237/10000000+Y237/100000000</f>
        <v>446.99392499999999</v>
      </c>
      <c r="T237" s="29"/>
      <c r="U237" s="27">
        <v>154</v>
      </c>
      <c r="V237" s="27">
        <v>148</v>
      </c>
      <c r="W237" s="27">
        <v>145</v>
      </c>
      <c r="X237" s="27"/>
      <c r="Y237" s="27"/>
      <c r="AA237" s="35">
        <v>0</v>
      </c>
      <c r="AB237" s="35">
        <v>0</v>
      </c>
      <c r="AC237" s="35">
        <v>0</v>
      </c>
      <c r="AD237" s="35">
        <v>0</v>
      </c>
      <c r="AE237" s="36">
        <v>3</v>
      </c>
      <c r="AF237" s="63">
        <v>446.99392499999999</v>
      </c>
      <c r="AG237" s="38">
        <v>154</v>
      </c>
      <c r="AH237" s="32">
        <v>456</v>
      </c>
      <c r="AI237" s="38" t="s">
        <v>747</v>
      </c>
      <c r="AJ237" s="38" t="s">
        <v>748</v>
      </c>
      <c r="AK237" s="38" t="s">
        <v>749</v>
      </c>
      <c r="AL237" s="30"/>
      <c r="AM237" s="26"/>
      <c r="AN237" s="1"/>
    </row>
    <row r="238" spans="1:40" ht="15" x14ac:dyDescent="0.25">
      <c r="A238" s="57">
        <v>3</v>
      </c>
      <c r="B238" s="57">
        <v>3</v>
      </c>
      <c r="C238" s="1" t="s">
        <v>303</v>
      </c>
      <c r="D238" s="29" t="s">
        <v>52</v>
      </c>
      <c r="E238" s="29"/>
      <c r="F238" s="27">
        <v>152</v>
      </c>
      <c r="G238" s="27">
        <v>136</v>
      </c>
      <c r="H238" s="27">
        <v>145</v>
      </c>
      <c r="I238" s="27"/>
      <c r="J238" s="27"/>
      <c r="K238" s="32">
        <f>IFERROR(LARGE(E238:J238,1),0)+IF($D$5&gt;=2,IFERROR(LARGE(E238:J238,2),0),0)+IF($D$5&gt;=3,IFERROR(LARGE(E238:J238,3),0),0)+IF($D$5&gt;=4,IFERROR(LARGE(E238:J238,4),0),0)+IF($D$5&gt;=5,IFERROR(LARGE(E238:J238,5),0),0)+IF($D$5&gt;=6,IFERROR(LARGE(E238:J238,6),0),0)</f>
        <v>433</v>
      </c>
      <c r="L238" s="32" t="s">
        <v>928</v>
      </c>
      <c r="M238" s="32" t="s">
        <v>749</v>
      </c>
      <c r="N238" s="39">
        <f>K238-(ROW(K238)-ROW(K$6))/10000</f>
        <v>432.97680000000003</v>
      </c>
      <c r="O238" s="32">
        <f>COUNT(E238:J238)</f>
        <v>3</v>
      </c>
      <c r="P238" s="32">
        <f ca="1">IF(AND(O238=1,OFFSET(D238,0,P$3)&gt;0),"Y",0)</f>
        <v>0</v>
      </c>
      <c r="Q238" s="33" t="s">
        <v>289</v>
      </c>
      <c r="R238" s="34">
        <f>1-(Q238=Q237)</f>
        <v>0</v>
      </c>
      <c r="S238" s="34">
        <f>N238+T238/1000+U238/10000+V238/100000+W238/1000000+X238/10000000+Y238/100000000</f>
        <v>432.99358599999999</v>
      </c>
      <c r="T238" s="29"/>
      <c r="U238" s="27">
        <v>152</v>
      </c>
      <c r="V238" s="27">
        <v>145</v>
      </c>
      <c r="W238" s="27">
        <v>136</v>
      </c>
      <c r="X238" s="27"/>
      <c r="Y238" s="27"/>
      <c r="AA238" s="35">
        <v>0</v>
      </c>
      <c r="AB238" s="35">
        <v>0</v>
      </c>
      <c r="AC238" s="35">
        <v>0</v>
      </c>
      <c r="AD238" s="35">
        <v>0</v>
      </c>
      <c r="AE238" s="36">
        <v>3</v>
      </c>
      <c r="AF238" s="63">
        <v>432.99358599999999</v>
      </c>
      <c r="AG238" s="38">
        <v>152</v>
      </c>
      <c r="AH238" s="32">
        <v>449</v>
      </c>
      <c r="AI238" s="38"/>
      <c r="AJ238" s="38" t="s">
        <v>748</v>
      </c>
      <c r="AK238" s="38" t="s">
        <v>749</v>
      </c>
      <c r="AL238" s="30"/>
      <c r="AM238" s="26"/>
      <c r="AN238" s="1"/>
    </row>
    <row r="239" spans="1:40" ht="15" x14ac:dyDescent="0.25">
      <c r="A239" s="57">
        <v>4</v>
      </c>
      <c r="B239" s="57">
        <v>4</v>
      </c>
      <c r="C239" s="1" t="s">
        <v>337</v>
      </c>
      <c r="D239" s="29" t="s">
        <v>24</v>
      </c>
      <c r="E239" s="29">
        <v>105</v>
      </c>
      <c r="F239" s="27">
        <v>120</v>
      </c>
      <c r="G239" s="27">
        <v>109</v>
      </c>
      <c r="H239" s="27">
        <v>125</v>
      </c>
      <c r="I239" s="27"/>
      <c r="J239" s="27"/>
      <c r="K239" s="32">
        <f>IFERROR(LARGE(E239:J239,1),0)+IF($D$5&gt;=2,IFERROR(LARGE(E239:J239,2),0),0)+IF($D$5&gt;=3,IFERROR(LARGE(E239:J239,3),0),0)+IF($D$5&gt;=4,IFERROR(LARGE(E239:J239,4),0),0)+IF($D$5&gt;=5,IFERROR(LARGE(E239:J239,5),0),0)+IF($D$5&gt;=6,IFERROR(LARGE(E239:J239,6),0),0)</f>
        <v>354</v>
      </c>
      <c r="L239" s="32" t="s">
        <v>928</v>
      </c>
      <c r="M239" s="32"/>
      <c r="N239" s="39">
        <f>K239-(ROW(K239)-ROW(K$6))/10000</f>
        <v>353.97669999999999</v>
      </c>
      <c r="O239" s="32">
        <f>COUNT(E239:J239)</f>
        <v>4</v>
      </c>
      <c r="P239" s="32">
        <f ca="1">IF(AND(O239=1,OFFSET(D239,0,P$3)&gt;0),"Y",0)</f>
        <v>0</v>
      </c>
      <c r="Q239" s="33" t="s">
        <v>289</v>
      </c>
      <c r="R239" s="34">
        <f>1-(Q239=Q238)</f>
        <v>0</v>
      </c>
      <c r="S239" s="34">
        <f>N239+T239/1000+U239/10000+V239/100000+W239/1000000+X239/10000000+Y239/100000000</f>
        <v>354.09505900000005</v>
      </c>
      <c r="T239" s="29">
        <v>105</v>
      </c>
      <c r="U239" s="27">
        <v>120</v>
      </c>
      <c r="V239" s="27">
        <v>125</v>
      </c>
      <c r="W239" s="27">
        <v>109</v>
      </c>
      <c r="X239" s="27"/>
      <c r="Y239" s="27"/>
      <c r="AA239" s="35">
        <v>0</v>
      </c>
      <c r="AB239" s="35">
        <v>0</v>
      </c>
      <c r="AC239" s="35">
        <v>0</v>
      </c>
      <c r="AD239" s="35">
        <v>0</v>
      </c>
      <c r="AE239" s="36">
        <v>4</v>
      </c>
      <c r="AF239" s="63">
        <v>354.09505900000005</v>
      </c>
      <c r="AG239" s="38">
        <v>125</v>
      </c>
      <c r="AH239" s="32">
        <v>370</v>
      </c>
      <c r="AI239" s="38"/>
      <c r="AJ239" s="38"/>
      <c r="AK239" s="38"/>
      <c r="AL239" s="30"/>
      <c r="AM239" s="26"/>
      <c r="AN239" s="1"/>
    </row>
    <row r="240" spans="1:40" ht="15" x14ac:dyDescent="0.25">
      <c r="A240" s="57">
        <v>5</v>
      </c>
      <c r="B240" s="57">
        <v>5</v>
      </c>
      <c r="C240" s="1" t="s">
        <v>340</v>
      </c>
      <c r="D240" s="29" t="s">
        <v>76</v>
      </c>
      <c r="E240" s="29"/>
      <c r="F240" s="27">
        <v>115</v>
      </c>
      <c r="G240" s="27">
        <v>106</v>
      </c>
      <c r="H240" s="27">
        <v>122</v>
      </c>
      <c r="I240" s="27"/>
      <c r="J240" s="27"/>
      <c r="K240" s="32">
        <f>IFERROR(LARGE(E240:J240,1),0)+IF($D$5&gt;=2,IFERROR(LARGE(E240:J240,2),0),0)+IF($D$5&gt;=3,IFERROR(LARGE(E240:J240,3),0),0)+IF($D$5&gt;=4,IFERROR(LARGE(E240:J240,4),0),0)+IF($D$5&gt;=5,IFERROR(LARGE(E240:J240,5),0),0)+IF($D$5&gt;=6,IFERROR(LARGE(E240:J240,6),0),0)</f>
        <v>343</v>
      </c>
      <c r="L240" s="32" t="s">
        <v>928</v>
      </c>
      <c r="M240" s="32"/>
      <c r="N240" s="39">
        <f>K240-(ROW(K240)-ROW(K$6))/10000</f>
        <v>342.97660000000002</v>
      </c>
      <c r="O240" s="32">
        <f>COUNT(E240:J240)</f>
        <v>3</v>
      </c>
      <c r="P240" s="32">
        <f ca="1">IF(AND(O240=1,OFFSET(D240,0,P$3)&gt;0),"Y",0)</f>
        <v>0</v>
      </c>
      <c r="Q240" s="33" t="s">
        <v>289</v>
      </c>
      <c r="R240" s="34">
        <f>1-(Q240=Q239)</f>
        <v>0</v>
      </c>
      <c r="S240" s="34">
        <f>N240+T240/1000+U240/10000+V240/100000+W240/1000000+X240/10000000+Y240/100000000</f>
        <v>342.98942600000004</v>
      </c>
      <c r="T240" s="29"/>
      <c r="U240" s="27">
        <v>115</v>
      </c>
      <c r="V240" s="27">
        <v>122</v>
      </c>
      <c r="W240" s="27">
        <v>106</v>
      </c>
      <c r="X240" s="27"/>
      <c r="Y240" s="27"/>
      <c r="AA240" s="35">
        <v>0</v>
      </c>
      <c r="AB240" s="35">
        <v>0</v>
      </c>
      <c r="AC240" s="35">
        <v>0</v>
      </c>
      <c r="AD240" s="35">
        <v>0</v>
      </c>
      <c r="AE240" s="36">
        <v>3</v>
      </c>
      <c r="AF240" s="63">
        <v>342.98942600000004</v>
      </c>
      <c r="AG240" s="38">
        <v>122</v>
      </c>
      <c r="AH240" s="32">
        <v>359</v>
      </c>
      <c r="AI240" s="38"/>
      <c r="AJ240" s="38"/>
      <c r="AK240" s="38"/>
      <c r="AL240" s="30"/>
      <c r="AM240" s="26"/>
      <c r="AN240" s="1"/>
    </row>
    <row r="241" spans="1:40" ht="15" x14ac:dyDescent="0.25">
      <c r="A241" s="57">
        <v>6</v>
      </c>
      <c r="B241" s="57">
        <v>6</v>
      </c>
      <c r="C241" s="1" t="s">
        <v>380</v>
      </c>
      <c r="D241" s="29" t="s">
        <v>124</v>
      </c>
      <c r="E241" s="29">
        <v>102</v>
      </c>
      <c r="F241" s="27">
        <v>106</v>
      </c>
      <c r="G241" s="27">
        <v>95</v>
      </c>
      <c r="H241" s="27">
        <v>99</v>
      </c>
      <c r="I241" s="27"/>
      <c r="J241" s="27"/>
      <c r="K241" s="32">
        <f>IFERROR(LARGE(E241:J241,1),0)+IF($D$5&gt;=2,IFERROR(LARGE(E241:J241,2),0),0)+IF($D$5&gt;=3,IFERROR(LARGE(E241:J241,3),0),0)+IF($D$5&gt;=4,IFERROR(LARGE(E241:J241,4),0),0)+IF($D$5&gt;=5,IFERROR(LARGE(E241:J241,5),0),0)+IF($D$5&gt;=6,IFERROR(LARGE(E241:J241,6),0),0)</f>
        <v>307</v>
      </c>
      <c r="L241" s="32" t="s">
        <v>928</v>
      </c>
      <c r="M241" s="32"/>
      <c r="N241" s="39">
        <f>K241-(ROW(K241)-ROW(K$6))/10000</f>
        <v>306.97649999999999</v>
      </c>
      <c r="O241" s="32">
        <f>COUNT(E241:J241)</f>
        <v>4</v>
      </c>
      <c r="P241" s="32">
        <f ca="1">IF(AND(O241=1,OFFSET(D241,0,P$3)&gt;0),"Y",0)</f>
        <v>0</v>
      </c>
      <c r="Q241" s="33" t="s">
        <v>289</v>
      </c>
      <c r="R241" s="34">
        <f>1-(Q241=Q240)</f>
        <v>0</v>
      </c>
      <c r="S241" s="34">
        <f>N241+T241/1000+U241/10000+V241/100000+W241/1000000+X241/10000000+Y241/100000000</f>
        <v>307.09018499999996</v>
      </c>
      <c r="T241" s="29">
        <v>102</v>
      </c>
      <c r="U241" s="27">
        <v>106</v>
      </c>
      <c r="V241" s="27">
        <v>99</v>
      </c>
      <c r="W241" s="27">
        <v>95</v>
      </c>
      <c r="X241" s="27"/>
      <c r="Y241" s="27"/>
      <c r="AA241" s="35">
        <v>0</v>
      </c>
      <c r="AB241" s="35">
        <v>0</v>
      </c>
      <c r="AC241" s="35">
        <v>0</v>
      </c>
      <c r="AD241" s="35">
        <v>0</v>
      </c>
      <c r="AE241" s="36">
        <v>4</v>
      </c>
      <c r="AF241" s="63">
        <v>307.09018499999996</v>
      </c>
      <c r="AG241" s="38">
        <v>106</v>
      </c>
      <c r="AH241" s="32">
        <v>314</v>
      </c>
      <c r="AI241" s="38"/>
      <c r="AJ241" s="38"/>
      <c r="AK241" s="38"/>
      <c r="AL241" s="30"/>
      <c r="AM241" s="26"/>
      <c r="AN241" s="1"/>
    </row>
    <row r="242" spans="1:40" ht="15" x14ac:dyDescent="0.25">
      <c r="A242" s="57">
        <v>7</v>
      </c>
      <c r="B242" s="57">
        <v>7</v>
      </c>
      <c r="C242" s="1" t="s">
        <v>391</v>
      </c>
      <c r="D242" s="29" t="s">
        <v>34</v>
      </c>
      <c r="E242" s="29">
        <v>82</v>
      </c>
      <c r="F242" s="27">
        <v>78</v>
      </c>
      <c r="G242" s="27"/>
      <c r="H242" s="27">
        <v>90</v>
      </c>
      <c r="I242" s="27"/>
      <c r="J242" s="27"/>
      <c r="K242" s="32">
        <f>IFERROR(LARGE(E242:J242,1),0)+IF($D$5&gt;=2,IFERROR(LARGE(E242:J242,2),0),0)+IF($D$5&gt;=3,IFERROR(LARGE(E242:J242,3),0),0)+IF($D$5&gt;=4,IFERROR(LARGE(E242:J242,4),0),0)+IF($D$5&gt;=5,IFERROR(LARGE(E242:J242,5),0),0)+IF($D$5&gt;=6,IFERROR(LARGE(E242:J242,6),0),0)</f>
        <v>250</v>
      </c>
      <c r="L242" s="32" t="s">
        <v>928</v>
      </c>
      <c r="M242" s="32"/>
      <c r="N242" s="39">
        <f>K242-(ROW(K242)-ROW(K$6))/10000</f>
        <v>249.97640000000001</v>
      </c>
      <c r="O242" s="32">
        <f>COUNT(E242:J242)</f>
        <v>3</v>
      </c>
      <c r="P242" s="32">
        <f ca="1">IF(AND(O242=1,OFFSET(D242,0,P$3)&gt;0),"Y",0)</f>
        <v>0</v>
      </c>
      <c r="Q242" s="33" t="s">
        <v>289</v>
      </c>
      <c r="R242" s="34">
        <f>1-(Q242=Q241)</f>
        <v>0</v>
      </c>
      <c r="S242" s="34">
        <f>N242+T242/1000+U242/10000+V242/100000+W242/1000000+X242/10000000+Y242/100000000</f>
        <v>250.06710000000001</v>
      </c>
      <c r="T242" s="29">
        <v>82</v>
      </c>
      <c r="U242" s="27">
        <v>78</v>
      </c>
      <c r="V242" s="27">
        <v>90</v>
      </c>
      <c r="W242" s="27"/>
      <c r="X242" s="27"/>
      <c r="Y242" s="27"/>
      <c r="AA242" s="35">
        <v>0</v>
      </c>
      <c r="AB242" s="35">
        <v>0</v>
      </c>
      <c r="AC242" s="35">
        <v>0</v>
      </c>
      <c r="AD242" s="35">
        <v>0</v>
      </c>
      <c r="AE242" s="36">
        <v>3</v>
      </c>
      <c r="AF242" s="63">
        <v>250.06710000000001</v>
      </c>
      <c r="AG242" s="38">
        <v>90</v>
      </c>
      <c r="AH242" s="32">
        <v>262</v>
      </c>
      <c r="AI242" s="38"/>
      <c r="AJ242" s="38"/>
      <c r="AK242" s="38"/>
      <c r="AL242" s="30"/>
      <c r="AM242" s="26"/>
      <c r="AN242" s="1"/>
    </row>
    <row r="243" spans="1:40" ht="15" x14ac:dyDescent="0.25">
      <c r="A243" s="57">
        <v>8</v>
      </c>
      <c r="B243" s="57">
        <v>8</v>
      </c>
      <c r="C243" s="1" t="s">
        <v>750</v>
      </c>
      <c r="D243" s="29" t="s">
        <v>76</v>
      </c>
      <c r="E243" s="29">
        <v>77</v>
      </c>
      <c r="F243" s="27">
        <v>82</v>
      </c>
      <c r="G243" s="27">
        <v>70</v>
      </c>
      <c r="H243" s="27"/>
      <c r="I243" s="27"/>
      <c r="J243" s="27"/>
      <c r="K243" s="32">
        <f>IFERROR(LARGE(E243:J243,1),0)+IF($D$5&gt;=2,IFERROR(LARGE(E243:J243,2),0),0)+IF($D$5&gt;=3,IFERROR(LARGE(E243:J243,3),0),0)+IF($D$5&gt;=4,IFERROR(LARGE(E243:J243,4),0),0)+IF($D$5&gt;=5,IFERROR(LARGE(E243:J243,5),0),0)+IF($D$5&gt;=6,IFERROR(LARGE(E243:J243,6),0),0)</f>
        <v>229</v>
      </c>
      <c r="L243" s="32" t="s">
        <v>928</v>
      </c>
      <c r="M243" s="32"/>
      <c r="N243" s="39">
        <f>K243-(ROW(K243)-ROW(K$6))/10000</f>
        <v>228.97630000000001</v>
      </c>
      <c r="O243" s="32">
        <f>COUNT(E243:J243)</f>
        <v>3</v>
      </c>
      <c r="P243" s="32">
        <f ca="1">IF(AND(O243=1,OFFSET(D243,0,P$3)&gt;0),"Y",0)</f>
        <v>0</v>
      </c>
      <c r="Q243" s="33" t="s">
        <v>289</v>
      </c>
      <c r="R243" s="34">
        <f>1-(Q243=Q242)</f>
        <v>0</v>
      </c>
      <c r="S243" s="34">
        <f>N243+T243/1000+U243/10000+V243/100000+W243/1000000+X243/10000000+Y243/100000000</f>
        <v>229.06219999999999</v>
      </c>
      <c r="T243" s="29">
        <v>77</v>
      </c>
      <c r="U243" s="27">
        <v>82</v>
      </c>
      <c r="V243" s="27">
        <v>70</v>
      </c>
      <c r="W243" s="27"/>
      <c r="X243" s="27"/>
      <c r="Y243" s="27"/>
      <c r="AA243" s="35">
        <v>0</v>
      </c>
      <c r="AB243" s="35">
        <v>0</v>
      </c>
      <c r="AC243" s="35">
        <v>0</v>
      </c>
      <c r="AD243" s="35">
        <v>0</v>
      </c>
      <c r="AE243" s="36">
        <v>3</v>
      </c>
      <c r="AF243" s="63">
        <v>229.06219999999999</v>
      </c>
      <c r="AG243" s="38">
        <v>82</v>
      </c>
      <c r="AH243" s="32">
        <v>241</v>
      </c>
      <c r="AI243" s="38"/>
      <c r="AJ243" s="38"/>
      <c r="AK243" s="38"/>
      <c r="AL243" s="30"/>
      <c r="AM243" s="26"/>
      <c r="AN243" s="1"/>
    </row>
    <row r="244" spans="1:40" ht="15" x14ac:dyDescent="0.25">
      <c r="A244" s="57">
        <v>9</v>
      </c>
      <c r="B244" s="57">
        <v>9</v>
      </c>
      <c r="C244" s="1" t="s">
        <v>394</v>
      </c>
      <c r="D244" s="29" t="s">
        <v>59</v>
      </c>
      <c r="E244" s="29">
        <v>80</v>
      </c>
      <c r="F244" s="27"/>
      <c r="G244" s="27"/>
      <c r="H244" s="27">
        <v>87</v>
      </c>
      <c r="I244" s="27"/>
      <c r="J244" s="27"/>
      <c r="K244" s="32">
        <f>IFERROR(LARGE(E244:J244,1),0)+IF($D$5&gt;=2,IFERROR(LARGE(E244:J244,2),0),0)+IF($D$5&gt;=3,IFERROR(LARGE(E244:J244,3),0),0)+IF($D$5&gt;=4,IFERROR(LARGE(E244:J244,4),0),0)+IF($D$5&gt;=5,IFERROR(LARGE(E244:J244,5),0),0)+IF($D$5&gt;=6,IFERROR(LARGE(E244:J244,6),0),0)</f>
        <v>167</v>
      </c>
      <c r="L244" s="32" t="s">
        <v>928</v>
      </c>
      <c r="M244" s="32"/>
      <c r="N244" s="39">
        <f>K244-(ROW(K244)-ROW(K$6))/10000</f>
        <v>166.97620000000001</v>
      </c>
      <c r="O244" s="32">
        <f>COUNT(E244:J244)</f>
        <v>2</v>
      </c>
      <c r="P244" s="32">
        <f ca="1">IF(AND(O244=1,OFFSET(D244,0,P$3)&gt;0),"Y",0)</f>
        <v>0</v>
      </c>
      <c r="Q244" s="33" t="s">
        <v>289</v>
      </c>
      <c r="R244" s="34">
        <f>1-(Q244=Q243)</f>
        <v>0</v>
      </c>
      <c r="S244" s="34">
        <f>N244+T244/1000+U244/10000+V244/100000+W244/1000000+X244/10000000+Y244/100000000</f>
        <v>167.05707000000001</v>
      </c>
      <c r="T244" s="29">
        <v>80</v>
      </c>
      <c r="U244" s="27"/>
      <c r="V244" s="27">
        <v>87</v>
      </c>
      <c r="W244" s="27"/>
      <c r="X244" s="27"/>
      <c r="Y244" s="27"/>
      <c r="AA244" s="35">
        <v>0</v>
      </c>
      <c r="AB244" s="35">
        <v>0</v>
      </c>
      <c r="AC244" s="35">
        <v>0</v>
      </c>
      <c r="AD244" s="35">
        <v>0</v>
      </c>
      <c r="AE244" s="36">
        <v>2</v>
      </c>
      <c r="AF244" s="63">
        <v>167.05707000000001</v>
      </c>
      <c r="AG244" s="38">
        <v>87</v>
      </c>
      <c r="AH244" s="32">
        <v>254</v>
      </c>
      <c r="AI244" s="38"/>
      <c r="AJ244" s="38"/>
      <c r="AK244" s="38"/>
      <c r="AL244" s="30"/>
      <c r="AM244" s="26"/>
      <c r="AN244" s="1"/>
    </row>
    <row r="245" spans="1:40" ht="15" x14ac:dyDescent="0.25">
      <c r="A245" s="57">
        <v>10</v>
      </c>
      <c r="B245" s="57">
        <v>10</v>
      </c>
      <c r="C245" s="1" t="s">
        <v>313</v>
      </c>
      <c r="D245" s="29" t="s">
        <v>24</v>
      </c>
      <c r="E245" s="29"/>
      <c r="F245" s="27"/>
      <c r="G245" s="27"/>
      <c r="H245" s="27">
        <v>140</v>
      </c>
      <c r="I245" s="27"/>
      <c r="J245" s="27"/>
      <c r="K245" s="32">
        <f>IFERROR(LARGE(E245:J245,1),0)+IF($D$5&gt;=2,IFERROR(LARGE(E245:J245,2),0),0)+IF($D$5&gt;=3,IFERROR(LARGE(E245:J245,3),0),0)+IF($D$5&gt;=4,IFERROR(LARGE(E245:J245,4),0),0)+IF($D$5&gt;=5,IFERROR(LARGE(E245:J245,5),0),0)+IF($D$5&gt;=6,IFERROR(LARGE(E245:J245,6),0),0)</f>
        <v>140</v>
      </c>
      <c r="L245" s="32" t="s">
        <v>928</v>
      </c>
      <c r="M245" s="32"/>
      <c r="N245" s="39">
        <f>K245-(ROW(K245)-ROW(K$6))/10000</f>
        <v>139.9761</v>
      </c>
      <c r="O245" s="32">
        <f>COUNT(E245:J245)</f>
        <v>1</v>
      </c>
      <c r="P245" s="32" t="str">
        <f ca="1">IF(AND(O245=1,OFFSET(D245,0,P$3)&gt;0),"Y",0)</f>
        <v>Y</v>
      </c>
      <c r="Q245" s="33" t="s">
        <v>289</v>
      </c>
      <c r="R245" s="34">
        <f>1-(Q245=Q244)</f>
        <v>0</v>
      </c>
      <c r="S245" s="34">
        <f>N245+T245/1000+U245/10000+V245/100000+W245/1000000+X245/10000000+Y245/100000000</f>
        <v>139.97749999999999</v>
      </c>
      <c r="T245" s="29"/>
      <c r="U245" s="27"/>
      <c r="V245" s="27">
        <v>140</v>
      </c>
      <c r="W245" s="27"/>
      <c r="X245" s="27"/>
      <c r="Y245" s="27"/>
      <c r="AA245" s="35">
        <v>0</v>
      </c>
      <c r="AB245" s="35">
        <v>0</v>
      </c>
      <c r="AC245" s="35">
        <v>0</v>
      </c>
      <c r="AD245" s="35">
        <v>0</v>
      </c>
      <c r="AE245" s="36">
        <v>1</v>
      </c>
      <c r="AF245" s="63">
        <v>139.97749999999999</v>
      </c>
      <c r="AG245" s="38">
        <v>140</v>
      </c>
      <c r="AH245" s="32">
        <v>280</v>
      </c>
      <c r="AI245" s="38"/>
      <c r="AJ245" s="38"/>
      <c r="AK245" s="38"/>
      <c r="AL245" s="30"/>
      <c r="AM245" s="26"/>
      <c r="AN245" s="1"/>
    </row>
    <row r="246" spans="1:40" ht="15" x14ac:dyDescent="0.25">
      <c r="A246" s="57">
        <v>11</v>
      </c>
      <c r="B246" s="57">
        <v>11</v>
      </c>
      <c r="C246" s="1" t="s">
        <v>751</v>
      </c>
      <c r="D246" s="29" t="s">
        <v>43</v>
      </c>
      <c r="E246" s="29"/>
      <c r="F246" s="27">
        <v>113</v>
      </c>
      <c r="G246" s="27"/>
      <c r="H246" s="27"/>
      <c r="I246" s="27"/>
      <c r="J246" s="27"/>
      <c r="K246" s="32">
        <f>IFERROR(LARGE(E246:J246,1),0)+IF($D$5&gt;=2,IFERROR(LARGE(E246:J246,2),0),0)+IF($D$5&gt;=3,IFERROR(LARGE(E246:J246,3),0),0)+IF($D$5&gt;=4,IFERROR(LARGE(E246:J246,4),0),0)+IF($D$5&gt;=5,IFERROR(LARGE(E246:J246,5),0),0)+IF($D$5&gt;=6,IFERROR(LARGE(E246:J246,6),0),0)</f>
        <v>113</v>
      </c>
      <c r="L246" s="32" t="s">
        <v>928</v>
      </c>
      <c r="M246" s="32"/>
      <c r="N246" s="39">
        <f>K246-(ROW(K246)-ROW(K$6))/10000</f>
        <v>112.976</v>
      </c>
      <c r="O246" s="32">
        <f>COUNT(E246:J246)</f>
        <v>1</v>
      </c>
      <c r="P246" s="32">
        <f ca="1">IF(AND(O246=1,OFFSET(D246,0,P$3)&gt;0),"Y",0)</f>
        <v>0</v>
      </c>
      <c r="Q246" s="33" t="s">
        <v>289</v>
      </c>
      <c r="R246" s="34">
        <f>1-(Q246=Q245)</f>
        <v>0</v>
      </c>
      <c r="S246" s="34">
        <f>N246+T246/1000+U246/10000+V246/100000+W246/1000000+X246/10000000+Y246/100000000</f>
        <v>112.9873</v>
      </c>
      <c r="T246" s="29"/>
      <c r="U246" s="27">
        <v>113</v>
      </c>
      <c r="V246" s="27"/>
      <c r="W246" s="27"/>
      <c r="X246" s="27"/>
      <c r="Y246" s="27"/>
      <c r="AA246" s="35">
        <v>0</v>
      </c>
      <c r="AB246" s="35">
        <v>0</v>
      </c>
      <c r="AC246" s="35">
        <v>0</v>
      </c>
      <c r="AD246" s="35">
        <v>0</v>
      </c>
      <c r="AE246" s="36">
        <v>1</v>
      </c>
      <c r="AF246" s="63">
        <v>112.9873</v>
      </c>
      <c r="AG246" s="38">
        <v>113</v>
      </c>
      <c r="AH246" s="32">
        <v>226</v>
      </c>
      <c r="AI246" s="38"/>
      <c r="AJ246" s="38"/>
      <c r="AK246" s="38"/>
      <c r="AL246" s="30"/>
      <c r="AM246" s="26"/>
      <c r="AN246" s="1"/>
    </row>
    <row r="247" spans="1:40" ht="15" x14ac:dyDescent="0.25">
      <c r="A247" s="57">
        <v>12</v>
      </c>
      <c r="B247" s="57">
        <v>12</v>
      </c>
      <c r="C247" s="1" t="s">
        <v>752</v>
      </c>
      <c r="D247" s="29" t="s">
        <v>76</v>
      </c>
      <c r="E247" s="29">
        <v>91</v>
      </c>
      <c r="F247" s="27"/>
      <c r="G247" s="27"/>
      <c r="H247" s="27"/>
      <c r="I247" s="27"/>
      <c r="J247" s="27"/>
      <c r="K247" s="32">
        <f>IFERROR(LARGE(E247:J247,1),0)+IF($D$5&gt;=2,IFERROR(LARGE(E247:J247,2),0),0)+IF($D$5&gt;=3,IFERROR(LARGE(E247:J247,3),0),0)+IF($D$5&gt;=4,IFERROR(LARGE(E247:J247,4),0),0)+IF($D$5&gt;=5,IFERROR(LARGE(E247:J247,5),0),0)+IF($D$5&gt;=6,IFERROR(LARGE(E247:J247,6),0),0)</f>
        <v>91</v>
      </c>
      <c r="L247" s="32" t="s">
        <v>928</v>
      </c>
      <c r="M247" s="32"/>
      <c r="N247" s="39">
        <f>K247-(ROW(K247)-ROW(K$6))/10000</f>
        <v>90.975899999999996</v>
      </c>
      <c r="O247" s="32">
        <f>COUNT(E247:J247)</f>
        <v>1</v>
      </c>
      <c r="P247" s="32">
        <f ca="1">IF(AND(O247=1,OFFSET(D247,0,P$3)&gt;0),"Y",0)</f>
        <v>0</v>
      </c>
      <c r="Q247" s="33" t="s">
        <v>289</v>
      </c>
      <c r="R247" s="34">
        <f>1-(Q247=Q246)</f>
        <v>0</v>
      </c>
      <c r="S247" s="34">
        <f>N247+T247/1000+U247/10000+V247/100000+W247/1000000+X247/10000000+Y247/100000000</f>
        <v>91.06689999999999</v>
      </c>
      <c r="T247" s="29">
        <v>91</v>
      </c>
      <c r="U247" s="27"/>
      <c r="V247" s="27"/>
      <c r="W247" s="27"/>
      <c r="X247" s="27"/>
      <c r="Y247" s="27"/>
      <c r="AA247" s="35">
        <v>0</v>
      </c>
      <c r="AB247" s="35">
        <v>0</v>
      </c>
      <c r="AC247" s="35">
        <v>0</v>
      </c>
      <c r="AD247" s="35">
        <v>0</v>
      </c>
      <c r="AE247" s="36">
        <v>1</v>
      </c>
      <c r="AF247" s="63">
        <v>91.06689999999999</v>
      </c>
      <c r="AG247" s="38">
        <v>91</v>
      </c>
      <c r="AH247" s="32">
        <v>182</v>
      </c>
      <c r="AI247" s="38"/>
      <c r="AJ247" s="38"/>
      <c r="AK247" s="38"/>
      <c r="AL247" s="30"/>
      <c r="AM247" s="26"/>
      <c r="AN247" s="1"/>
    </row>
    <row r="248" spans="1:40" ht="15" x14ac:dyDescent="0.25">
      <c r="A248" s="57">
        <v>13</v>
      </c>
      <c r="B248" s="57">
        <v>13</v>
      </c>
      <c r="C248" s="1" t="s">
        <v>753</v>
      </c>
      <c r="D248" s="29" t="s">
        <v>52</v>
      </c>
      <c r="E248" s="29"/>
      <c r="F248" s="27"/>
      <c r="G248" s="27">
        <v>91</v>
      </c>
      <c r="H248" s="27"/>
      <c r="I248" s="27"/>
      <c r="J248" s="27"/>
      <c r="K248" s="32">
        <f>IFERROR(LARGE(E248:J248,1),0)+IF($D$5&gt;=2,IFERROR(LARGE(E248:J248,2),0),0)+IF($D$5&gt;=3,IFERROR(LARGE(E248:J248,3),0),0)+IF($D$5&gt;=4,IFERROR(LARGE(E248:J248,4),0),0)+IF($D$5&gt;=5,IFERROR(LARGE(E248:J248,5),0),0)+IF($D$5&gt;=6,IFERROR(LARGE(E248:J248,6),0),0)</f>
        <v>91</v>
      </c>
      <c r="L248" s="32" t="s">
        <v>928</v>
      </c>
      <c r="M248" s="32"/>
      <c r="N248" s="39">
        <f>K248-(ROW(K248)-ROW(K$6))/10000</f>
        <v>90.975800000000007</v>
      </c>
      <c r="O248" s="32">
        <f>COUNT(E248:J248)</f>
        <v>1</v>
      </c>
      <c r="P248" s="32">
        <f ca="1">IF(AND(O248=1,OFFSET(D248,0,P$3)&gt;0),"Y",0)</f>
        <v>0</v>
      </c>
      <c r="Q248" s="33" t="s">
        <v>289</v>
      </c>
      <c r="R248" s="34">
        <f>1-(Q248=Q247)</f>
        <v>0</v>
      </c>
      <c r="S248" s="34">
        <f>N248+T248/1000+U248/10000+V248/100000+W248/1000000+X248/10000000+Y248/100000000</f>
        <v>90.976710000000011</v>
      </c>
      <c r="T248" s="29"/>
      <c r="U248" s="27"/>
      <c r="V248" s="27">
        <v>91</v>
      </c>
      <c r="W248" s="27"/>
      <c r="X248" s="27"/>
      <c r="Y248" s="27"/>
      <c r="AA248" s="35">
        <v>0</v>
      </c>
      <c r="AB248" s="35">
        <v>0</v>
      </c>
      <c r="AC248" s="35">
        <v>0</v>
      </c>
      <c r="AD248" s="35">
        <v>0</v>
      </c>
      <c r="AE248" s="36">
        <v>1</v>
      </c>
      <c r="AF248" s="63">
        <v>90.976710000000011</v>
      </c>
      <c r="AG248" s="38">
        <v>91</v>
      </c>
      <c r="AH248" s="32">
        <v>182</v>
      </c>
      <c r="AI248" s="38"/>
      <c r="AJ248" s="38"/>
      <c r="AK248" s="38"/>
      <c r="AL248" s="30"/>
      <c r="AM248" s="26"/>
      <c r="AN248" s="1"/>
    </row>
    <row r="249" spans="1:40" ht="3" customHeight="1" x14ac:dyDescent="0.2">
      <c r="D249" s="50"/>
      <c r="E249" s="50"/>
      <c r="F249" s="50"/>
      <c r="G249" s="50"/>
      <c r="H249" s="50"/>
      <c r="I249" s="50"/>
      <c r="J249" s="50"/>
      <c r="K249" s="32"/>
      <c r="L249" s="27"/>
      <c r="M249" s="27"/>
      <c r="N249" s="39"/>
      <c r="O249" s="27"/>
      <c r="P249" s="27"/>
      <c r="R249" s="55"/>
      <c r="S249" s="34"/>
      <c r="T249" s="50"/>
      <c r="U249" s="50"/>
      <c r="V249" s="50"/>
      <c r="W249" s="50"/>
      <c r="X249" s="50"/>
      <c r="Y249" s="50"/>
      <c r="AE249" s="59"/>
      <c r="AF249" s="59"/>
      <c r="AH249" s="26"/>
      <c r="AI249" s="38"/>
      <c r="AJ249" s="38"/>
      <c r="AK249" s="38"/>
      <c r="AL249" s="30"/>
      <c r="AM249" s="26"/>
      <c r="AN249" s="1"/>
    </row>
    <row r="250" spans="1:40" x14ac:dyDescent="0.2">
      <c r="D250" s="27"/>
      <c r="E250" s="27"/>
      <c r="F250" s="27"/>
      <c r="G250" s="27"/>
      <c r="H250" s="27"/>
      <c r="I250" s="27"/>
      <c r="J250" s="27"/>
      <c r="K250" s="32"/>
      <c r="L250" s="27"/>
      <c r="M250" s="27"/>
      <c r="N250" s="39"/>
      <c r="O250" s="27"/>
      <c r="P250" s="27"/>
      <c r="R250" s="58"/>
      <c r="S250" s="34"/>
      <c r="T250" s="27"/>
      <c r="U250" s="27"/>
      <c r="V250" s="27"/>
      <c r="W250" s="27"/>
      <c r="X250" s="27"/>
      <c r="Y250" s="27"/>
      <c r="AE250" s="59"/>
      <c r="AF250" s="59"/>
      <c r="AH250" s="26"/>
      <c r="AI250" s="38"/>
      <c r="AJ250" s="38"/>
      <c r="AK250" s="38"/>
      <c r="AL250" s="30"/>
      <c r="AM250" s="26"/>
      <c r="AN250" s="1"/>
    </row>
    <row r="251" spans="1:40" ht="15" x14ac:dyDescent="0.25">
      <c r="A251" s="56"/>
      <c r="B251" s="56"/>
      <c r="C251" s="26" t="s">
        <v>332</v>
      </c>
      <c r="D251" s="27"/>
      <c r="E251" s="27"/>
      <c r="F251" s="27"/>
      <c r="G251" s="27"/>
      <c r="H251" s="27"/>
      <c r="I251" s="27"/>
      <c r="J251" s="27"/>
      <c r="K251" s="32"/>
      <c r="L251" s="27"/>
      <c r="M251" s="27"/>
      <c r="N251" s="39"/>
      <c r="O251" s="27"/>
      <c r="P251" s="27"/>
      <c r="Q251" s="50" t="str">
        <f>C251</f>
        <v>F70</v>
      </c>
      <c r="R251" s="55"/>
      <c r="S251" s="34"/>
      <c r="T251" s="27"/>
      <c r="U251" s="50"/>
      <c r="V251" s="50"/>
      <c r="W251" s="50"/>
      <c r="X251" s="50"/>
      <c r="Y251" s="50"/>
      <c r="AE251" s="59"/>
      <c r="AF251" s="59"/>
      <c r="AH251" s="26"/>
      <c r="AI251" s="38">
        <v>371</v>
      </c>
      <c r="AJ251" s="38">
        <v>324</v>
      </c>
      <c r="AK251" s="38">
        <v>300</v>
      </c>
      <c r="AL251" s="30"/>
      <c r="AM251" s="26"/>
      <c r="AN251" s="1"/>
    </row>
    <row r="252" spans="1:40" ht="15" x14ac:dyDescent="0.25">
      <c r="A252" s="57">
        <v>1</v>
      </c>
      <c r="B252" s="57">
        <v>1</v>
      </c>
      <c r="C252" s="1" t="s">
        <v>331</v>
      </c>
      <c r="D252" s="29" t="s">
        <v>174</v>
      </c>
      <c r="E252" s="29">
        <v>122</v>
      </c>
      <c r="F252" s="27">
        <v>121</v>
      </c>
      <c r="G252" s="27"/>
      <c r="H252" s="27">
        <v>128</v>
      </c>
      <c r="I252" s="27"/>
      <c r="J252" s="27"/>
      <c r="K252" s="32">
        <f>IFERROR(LARGE(E252:J252,1),0)+IF($D$5&gt;=2,IFERROR(LARGE(E252:J252,2),0),0)+IF($D$5&gt;=3,IFERROR(LARGE(E252:J252,3),0),0)+IF($D$5&gt;=4,IFERROR(LARGE(E252:J252,4),0),0)+IF($D$5&gt;=5,IFERROR(LARGE(E252:J252,5),0),0)+IF($D$5&gt;=6,IFERROR(LARGE(E252:J252,6),0),0)</f>
        <v>371</v>
      </c>
      <c r="L252" s="32" t="s">
        <v>928</v>
      </c>
      <c r="M252" s="32" t="s">
        <v>754</v>
      </c>
      <c r="N252" s="39">
        <f>K252-(ROW(K252)-ROW(K$6))/10000</f>
        <v>370.97539999999998</v>
      </c>
      <c r="O252" s="32">
        <f>COUNT(E252:J252)</f>
        <v>3</v>
      </c>
      <c r="P252" s="32">
        <f ca="1">IF(AND(O252=1,OFFSET(D252,0,P$3)&gt;0),"Y",0)</f>
        <v>0</v>
      </c>
      <c r="Q252" s="33" t="s">
        <v>332</v>
      </c>
      <c r="R252" s="34">
        <f>1-(Q252=Q251)</f>
        <v>0</v>
      </c>
      <c r="S252" s="34">
        <f>N252+T252/1000+U252/10000+V252/100000+W252/1000000+X252/10000000+Y252/100000000</f>
        <v>371.11077999999998</v>
      </c>
      <c r="T252" s="29">
        <v>122</v>
      </c>
      <c r="U252" s="27">
        <v>121</v>
      </c>
      <c r="V252" s="27">
        <v>128</v>
      </c>
      <c r="W252" s="27"/>
      <c r="X252" s="27"/>
      <c r="Y252" s="27"/>
      <c r="AA252" s="35">
        <v>0</v>
      </c>
      <c r="AB252" s="35">
        <v>0</v>
      </c>
      <c r="AC252" s="35">
        <v>0</v>
      </c>
      <c r="AD252" s="35">
        <v>0</v>
      </c>
      <c r="AE252" s="36">
        <v>3</v>
      </c>
      <c r="AF252" s="63">
        <v>371.11077999999998</v>
      </c>
      <c r="AG252" s="38">
        <v>128</v>
      </c>
      <c r="AH252" s="32">
        <v>378</v>
      </c>
      <c r="AI252" s="38" t="s">
        <v>754</v>
      </c>
      <c r="AJ252" s="38"/>
      <c r="AK252" s="38"/>
      <c r="AL252" s="30"/>
      <c r="AM252" s="26"/>
      <c r="AN252" s="1"/>
    </row>
    <row r="253" spans="1:40" ht="15" x14ac:dyDescent="0.25">
      <c r="A253" s="57">
        <v>2</v>
      </c>
      <c r="B253" s="57">
        <v>2</v>
      </c>
      <c r="C253" s="1" t="s">
        <v>364</v>
      </c>
      <c r="D253" s="29" t="s">
        <v>96</v>
      </c>
      <c r="E253" s="29">
        <v>108</v>
      </c>
      <c r="F253" s="27">
        <v>105</v>
      </c>
      <c r="G253" s="27">
        <v>105</v>
      </c>
      <c r="H253" s="27">
        <v>111</v>
      </c>
      <c r="I253" s="27"/>
      <c r="J253" s="27"/>
      <c r="K253" s="32">
        <f>IFERROR(LARGE(E253:J253,1),0)+IF($D$5&gt;=2,IFERROR(LARGE(E253:J253,2),0),0)+IF($D$5&gt;=3,IFERROR(LARGE(E253:J253,3),0),0)+IF($D$5&gt;=4,IFERROR(LARGE(E253:J253,4),0),0)+IF($D$5&gt;=5,IFERROR(LARGE(E253:J253,5),0),0)+IF($D$5&gt;=6,IFERROR(LARGE(E253:J253,6),0),0)</f>
        <v>324</v>
      </c>
      <c r="L253" s="32" t="s">
        <v>928</v>
      </c>
      <c r="M253" s="32" t="s">
        <v>755</v>
      </c>
      <c r="N253" s="39">
        <f>K253-(ROW(K253)-ROW(K$6))/10000</f>
        <v>323.9753</v>
      </c>
      <c r="O253" s="32">
        <f>COUNT(E253:J253)</f>
        <v>4</v>
      </c>
      <c r="P253" s="32">
        <f ca="1">IF(AND(O253=1,OFFSET(D253,0,P$3)&gt;0),"Y",0)</f>
        <v>0</v>
      </c>
      <c r="Q253" s="33" t="s">
        <v>332</v>
      </c>
      <c r="R253" s="34">
        <f>1-(Q253=Q252)</f>
        <v>0</v>
      </c>
      <c r="S253" s="34">
        <f>N253+T253/1000+U253/10000+V253/100000+W253/1000000+X253/10000000+Y253/100000000</f>
        <v>324.09501499999999</v>
      </c>
      <c r="T253" s="29">
        <v>108</v>
      </c>
      <c r="U253" s="27">
        <v>105</v>
      </c>
      <c r="V253" s="27">
        <v>111</v>
      </c>
      <c r="W253" s="27">
        <v>105</v>
      </c>
      <c r="X253" s="27"/>
      <c r="Y253" s="27"/>
      <c r="AA253" s="35">
        <v>0</v>
      </c>
      <c r="AB253" s="35">
        <v>0</v>
      </c>
      <c r="AC253" s="35">
        <v>0</v>
      </c>
      <c r="AD253" s="35">
        <v>0</v>
      </c>
      <c r="AE253" s="36">
        <v>4</v>
      </c>
      <c r="AF253" s="63">
        <v>324.09501499999999</v>
      </c>
      <c r="AG253" s="38">
        <v>111</v>
      </c>
      <c r="AH253" s="32">
        <v>330</v>
      </c>
      <c r="AI253" s="38"/>
      <c r="AJ253" s="38" t="s">
        <v>755</v>
      </c>
      <c r="AK253" s="38" t="s">
        <v>756</v>
      </c>
      <c r="AL253" s="30"/>
      <c r="AM253" s="26"/>
      <c r="AN253" s="1"/>
    </row>
    <row r="254" spans="1:40" ht="15" x14ac:dyDescent="0.25">
      <c r="A254" s="57">
        <v>3</v>
      </c>
      <c r="B254" s="57">
        <v>3</v>
      </c>
      <c r="C254" s="1" t="s">
        <v>757</v>
      </c>
      <c r="D254" s="29" t="s">
        <v>76</v>
      </c>
      <c r="E254" s="29">
        <v>104</v>
      </c>
      <c r="F254" s="27">
        <v>103</v>
      </c>
      <c r="G254" s="27">
        <v>93</v>
      </c>
      <c r="H254" s="27"/>
      <c r="I254" s="27"/>
      <c r="J254" s="27"/>
      <c r="K254" s="32">
        <f>IFERROR(LARGE(E254:J254,1),0)+IF($D$5&gt;=2,IFERROR(LARGE(E254:J254,2),0),0)+IF($D$5&gt;=3,IFERROR(LARGE(E254:J254,3),0),0)+IF($D$5&gt;=4,IFERROR(LARGE(E254:J254,4),0),0)+IF($D$5&gt;=5,IFERROR(LARGE(E254:J254,5),0),0)+IF($D$5&gt;=6,IFERROR(LARGE(E254:J254,6),0),0)</f>
        <v>300</v>
      </c>
      <c r="L254" s="32" t="s">
        <v>928</v>
      </c>
      <c r="M254" s="32" t="s">
        <v>756</v>
      </c>
      <c r="N254" s="39">
        <f>K254-(ROW(K254)-ROW(K$6))/10000</f>
        <v>299.97519999999997</v>
      </c>
      <c r="O254" s="32">
        <f>COUNT(E254:J254)</f>
        <v>3</v>
      </c>
      <c r="P254" s="32">
        <f ca="1">IF(AND(O254=1,OFFSET(D254,0,P$3)&gt;0),"Y",0)</f>
        <v>0</v>
      </c>
      <c r="Q254" s="33" t="s">
        <v>332</v>
      </c>
      <c r="R254" s="34">
        <f>1-(Q254=Q253)</f>
        <v>0</v>
      </c>
      <c r="S254" s="34">
        <f>N254+T254/1000+U254/10000+V254/100000+W254/1000000+X254/10000000+Y254/100000000</f>
        <v>300.09042999999991</v>
      </c>
      <c r="T254" s="29">
        <v>104</v>
      </c>
      <c r="U254" s="27">
        <v>103</v>
      </c>
      <c r="V254" s="27">
        <v>93</v>
      </c>
      <c r="W254" s="27"/>
      <c r="X254" s="27"/>
      <c r="Y254" s="27"/>
      <c r="AA254" s="35">
        <v>0</v>
      </c>
      <c r="AB254" s="35">
        <v>0</v>
      </c>
      <c r="AC254" s="35">
        <v>0</v>
      </c>
      <c r="AD254" s="35">
        <v>0</v>
      </c>
      <c r="AE254" s="36">
        <v>3</v>
      </c>
      <c r="AF254" s="63">
        <v>300.09042999999991</v>
      </c>
      <c r="AG254" s="38">
        <v>104</v>
      </c>
      <c r="AH254" s="32">
        <v>311</v>
      </c>
      <c r="AI254" s="38"/>
      <c r="AJ254" s="38"/>
      <c r="AK254" s="38" t="s">
        <v>756</v>
      </c>
      <c r="AL254" s="30"/>
      <c r="AM254" s="26"/>
      <c r="AN254" s="1"/>
    </row>
    <row r="255" spans="1:40" ht="15" x14ac:dyDescent="0.25">
      <c r="A255" s="57">
        <v>4</v>
      </c>
      <c r="B255" s="57">
        <v>4</v>
      </c>
      <c r="C255" s="1" t="s">
        <v>393</v>
      </c>
      <c r="D255" s="29" t="s">
        <v>34</v>
      </c>
      <c r="E255" s="29">
        <v>75</v>
      </c>
      <c r="F255" s="27">
        <v>72</v>
      </c>
      <c r="G255" s="27"/>
      <c r="H255" s="27">
        <v>88</v>
      </c>
      <c r="I255" s="27"/>
      <c r="J255" s="27"/>
      <c r="K255" s="32">
        <f>IFERROR(LARGE(E255:J255,1),0)+IF($D$5&gt;=2,IFERROR(LARGE(E255:J255,2),0),0)+IF($D$5&gt;=3,IFERROR(LARGE(E255:J255,3),0),0)+IF($D$5&gt;=4,IFERROR(LARGE(E255:J255,4),0),0)+IF($D$5&gt;=5,IFERROR(LARGE(E255:J255,5),0),0)+IF($D$5&gt;=6,IFERROR(LARGE(E255:J255,6),0),0)</f>
        <v>235</v>
      </c>
      <c r="L255" s="32" t="s">
        <v>928</v>
      </c>
      <c r="M255" s="32"/>
      <c r="N255" s="39">
        <f>K255-(ROW(K255)-ROW(K$6))/10000</f>
        <v>234.9751</v>
      </c>
      <c r="O255" s="32">
        <f>COUNT(E255:J255)</f>
        <v>3</v>
      </c>
      <c r="P255" s="32">
        <f ca="1">IF(AND(O255=1,OFFSET(D255,0,P$3)&gt;0),"Y",0)</f>
        <v>0</v>
      </c>
      <c r="Q255" s="33" t="s">
        <v>332</v>
      </c>
      <c r="R255" s="34">
        <f>1-(Q255=Q254)</f>
        <v>0</v>
      </c>
      <c r="S255" s="34">
        <f>N255+T255/1000+U255/10000+V255/100000+W255/1000000+X255/10000000+Y255/100000000</f>
        <v>235.05817999999999</v>
      </c>
      <c r="T255" s="29">
        <v>75</v>
      </c>
      <c r="U255" s="27">
        <v>72</v>
      </c>
      <c r="V255" s="27">
        <v>88</v>
      </c>
      <c r="W255" s="27"/>
      <c r="X255" s="27"/>
      <c r="Y255" s="27"/>
      <c r="AA255" s="35">
        <v>0</v>
      </c>
      <c r="AB255" s="35">
        <v>0</v>
      </c>
      <c r="AC255" s="35">
        <v>0</v>
      </c>
      <c r="AD255" s="35">
        <v>0</v>
      </c>
      <c r="AE255" s="36">
        <v>3</v>
      </c>
      <c r="AF255" s="63">
        <v>235.05817999999999</v>
      </c>
      <c r="AG255" s="38">
        <v>88</v>
      </c>
      <c r="AH255" s="32">
        <v>251</v>
      </c>
      <c r="AI255" s="38"/>
      <c r="AJ255" s="38"/>
      <c r="AK255" s="38"/>
      <c r="AL255" s="30"/>
      <c r="AM255" s="26"/>
      <c r="AN255" s="1"/>
    </row>
    <row r="256" spans="1:40" ht="15" x14ac:dyDescent="0.25">
      <c r="A256" s="57">
        <v>5</v>
      </c>
      <c r="B256" s="57">
        <v>5</v>
      </c>
      <c r="C256" s="1" t="s">
        <v>758</v>
      </c>
      <c r="D256" s="29" t="s">
        <v>76</v>
      </c>
      <c r="E256" s="29">
        <v>113</v>
      </c>
      <c r="F256" s="27">
        <v>108</v>
      </c>
      <c r="G256" s="27"/>
      <c r="H256" s="27"/>
      <c r="I256" s="27"/>
      <c r="J256" s="27"/>
      <c r="K256" s="32">
        <f>IFERROR(LARGE(E256:J256,1),0)+IF($D$5&gt;=2,IFERROR(LARGE(E256:J256,2),0),0)+IF($D$5&gt;=3,IFERROR(LARGE(E256:J256,3),0),0)+IF($D$5&gt;=4,IFERROR(LARGE(E256:J256,4),0),0)+IF($D$5&gt;=5,IFERROR(LARGE(E256:J256,5),0),0)+IF($D$5&gt;=6,IFERROR(LARGE(E256:J256,6),0),0)</f>
        <v>221</v>
      </c>
      <c r="L256" s="32" t="s">
        <v>928</v>
      </c>
      <c r="M256" s="32"/>
      <c r="N256" s="39">
        <f>K256-(ROW(K256)-ROW(K$6))/10000</f>
        <v>220.97499999999999</v>
      </c>
      <c r="O256" s="32">
        <f>COUNT(E256:J256)</f>
        <v>2</v>
      </c>
      <c r="P256" s="32">
        <f ca="1">IF(AND(O256=1,OFFSET(D256,0,P$3)&gt;0),"Y",0)</f>
        <v>0</v>
      </c>
      <c r="Q256" s="33" t="s">
        <v>332</v>
      </c>
      <c r="R256" s="34">
        <f>1-(Q256=Q255)</f>
        <v>0</v>
      </c>
      <c r="S256" s="34">
        <f>N256+T256/1000+U256/10000+V256/100000+W256/1000000+X256/10000000+Y256/100000000</f>
        <v>221.09879999999998</v>
      </c>
      <c r="T256" s="29">
        <v>113</v>
      </c>
      <c r="U256" s="27">
        <v>108</v>
      </c>
      <c r="V256" s="27"/>
      <c r="W256" s="27"/>
      <c r="X256" s="27"/>
      <c r="Y256" s="27"/>
      <c r="AA256" s="35">
        <v>0</v>
      </c>
      <c r="AB256" s="35">
        <v>0</v>
      </c>
      <c r="AC256" s="35">
        <v>0</v>
      </c>
      <c r="AD256" s="35">
        <v>0</v>
      </c>
      <c r="AE256" s="36">
        <v>2</v>
      </c>
      <c r="AF256" s="63">
        <v>221.09879999999998</v>
      </c>
      <c r="AG256" s="38">
        <v>113</v>
      </c>
      <c r="AH256" s="32">
        <v>334</v>
      </c>
      <c r="AI256" s="38"/>
      <c r="AJ256" s="38" t="s">
        <v>755</v>
      </c>
      <c r="AK256" s="38" t="s">
        <v>756</v>
      </c>
      <c r="AL256" s="30"/>
      <c r="AM256" s="26"/>
      <c r="AN256" s="1"/>
    </row>
    <row r="257" spans="1:40" ht="15" x14ac:dyDescent="0.25">
      <c r="A257" s="57">
        <v>6</v>
      </c>
      <c r="B257" s="57">
        <v>6</v>
      </c>
      <c r="C257" s="1" t="s">
        <v>759</v>
      </c>
      <c r="D257" s="29" t="s">
        <v>124</v>
      </c>
      <c r="E257" s="29">
        <v>78</v>
      </c>
      <c r="F257" s="27">
        <v>75</v>
      </c>
      <c r="G257" s="27"/>
      <c r="H257" s="27"/>
      <c r="I257" s="27"/>
      <c r="J257" s="27"/>
      <c r="K257" s="32">
        <f>IFERROR(LARGE(E257:J257,1),0)+IF($D$5&gt;=2,IFERROR(LARGE(E257:J257,2),0),0)+IF($D$5&gt;=3,IFERROR(LARGE(E257:J257,3),0),0)+IF($D$5&gt;=4,IFERROR(LARGE(E257:J257,4),0),0)+IF($D$5&gt;=5,IFERROR(LARGE(E257:J257,5),0),0)+IF($D$5&gt;=6,IFERROR(LARGE(E257:J257,6),0),0)</f>
        <v>153</v>
      </c>
      <c r="L257" s="32" t="s">
        <v>928</v>
      </c>
      <c r="M257" s="32"/>
      <c r="N257" s="39">
        <f>K257-(ROW(K257)-ROW(K$6))/10000</f>
        <v>152.97489999999999</v>
      </c>
      <c r="O257" s="32">
        <f>COUNT(E257:J257)</f>
        <v>2</v>
      </c>
      <c r="P257" s="32">
        <f ca="1">IF(AND(O257=1,OFFSET(D257,0,P$3)&gt;0),"Y",0)</f>
        <v>0</v>
      </c>
      <c r="Q257" s="33" t="s">
        <v>332</v>
      </c>
      <c r="R257" s="34">
        <f>1-(Q257=Q256)</f>
        <v>0</v>
      </c>
      <c r="S257" s="34">
        <f>N257+T257/1000+U257/10000+V257/100000+W257/1000000+X257/10000000+Y257/100000000</f>
        <v>153.06039999999999</v>
      </c>
      <c r="T257" s="29">
        <v>78</v>
      </c>
      <c r="U257" s="27">
        <v>75</v>
      </c>
      <c r="V257" s="27"/>
      <c r="W257" s="27"/>
      <c r="X257" s="27"/>
      <c r="Y257" s="27"/>
      <c r="AA257" s="35">
        <v>0</v>
      </c>
      <c r="AB257" s="35">
        <v>0</v>
      </c>
      <c r="AC257" s="35">
        <v>0</v>
      </c>
      <c r="AD257" s="35">
        <v>0</v>
      </c>
      <c r="AE257" s="36">
        <v>2</v>
      </c>
      <c r="AF257" s="63">
        <v>153.06039999999999</v>
      </c>
      <c r="AG257" s="38">
        <v>78</v>
      </c>
      <c r="AH257" s="32">
        <v>231</v>
      </c>
      <c r="AI257" s="38"/>
      <c r="AJ257" s="38"/>
      <c r="AK257" s="38"/>
      <c r="AL257" s="30"/>
      <c r="AM257" s="26"/>
      <c r="AN257" s="1"/>
    </row>
    <row r="258" spans="1:40" ht="15" x14ac:dyDescent="0.25">
      <c r="A258" s="57">
        <v>7</v>
      </c>
      <c r="B258" s="57">
        <v>7</v>
      </c>
      <c r="C258" s="1" t="s">
        <v>760</v>
      </c>
      <c r="D258" s="29" t="s">
        <v>43</v>
      </c>
      <c r="E258" s="29"/>
      <c r="F258" s="27">
        <v>74</v>
      </c>
      <c r="G258" s="27"/>
      <c r="H258" s="27"/>
      <c r="I258" s="27"/>
      <c r="J258" s="27"/>
      <c r="K258" s="32">
        <f>IFERROR(LARGE(E258:J258,1),0)+IF($D$5&gt;=2,IFERROR(LARGE(E258:J258,2),0),0)+IF($D$5&gt;=3,IFERROR(LARGE(E258:J258,3),0),0)+IF($D$5&gt;=4,IFERROR(LARGE(E258:J258,4),0),0)+IF($D$5&gt;=5,IFERROR(LARGE(E258:J258,5),0),0)+IF($D$5&gt;=6,IFERROR(LARGE(E258:J258,6),0),0)</f>
        <v>74</v>
      </c>
      <c r="L258" s="32" t="s">
        <v>928</v>
      </c>
      <c r="M258" s="32"/>
      <c r="N258" s="39">
        <f>K258-(ROW(K258)-ROW(K$6))/10000</f>
        <v>73.974800000000002</v>
      </c>
      <c r="O258" s="32">
        <f>COUNT(E258:J258)</f>
        <v>1</v>
      </c>
      <c r="P258" s="32">
        <f ca="1">IF(AND(O258=1,OFFSET(D258,0,P$3)&gt;0),"Y",0)</f>
        <v>0</v>
      </c>
      <c r="Q258" s="33" t="s">
        <v>332</v>
      </c>
      <c r="R258" s="34">
        <f>1-(Q258=Q257)</f>
        <v>0</v>
      </c>
      <c r="S258" s="34">
        <f>N258+T258/1000+U258/10000+V258/100000+W258/1000000+X258/10000000+Y258/100000000</f>
        <v>73.982200000000006</v>
      </c>
      <c r="T258" s="29"/>
      <c r="U258" s="27">
        <v>74</v>
      </c>
      <c r="V258" s="27"/>
      <c r="W258" s="27"/>
      <c r="X258" s="27"/>
      <c r="Y258" s="27"/>
      <c r="AA258" s="35">
        <v>0</v>
      </c>
      <c r="AB258" s="35">
        <v>0</v>
      </c>
      <c r="AC258" s="35">
        <v>0</v>
      </c>
      <c r="AD258" s="35">
        <v>0</v>
      </c>
      <c r="AE258" s="36">
        <v>1</v>
      </c>
      <c r="AF258" s="63">
        <v>73.982200000000006</v>
      </c>
      <c r="AG258" s="38">
        <v>74</v>
      </c>
      <c r="AH258" s="32">
        <v>148</v>
      </c>
      <c r="AI258" s="38"/>
      <c r="AJ258" s="38"/>
      <c r="AK258" s="38"/>
      <c r="AL258" s="30"/>
      <c r="AM258" s="26"/>
      <c r="AN258" s="1"/>
    </row>
    <row r="259" spans="1:40" s="26" customFormat="1" ht="3" customHeight="1" x14ac:dyDescent="0.2">
      <c r="A259" s="2"/>
      <c r="B259" s="2"/>
      <c r="C259" s="2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39"/>
      <c r="O259" s="27"/>
      <c r="P259" s="27"/>
      <c r="R259" s="58"/>
      <c r="S259" s="60"/>
      <c r="T259" s="27"/>
      <c r="U259" s="27"/>
      <c r="V259" s="27"/>
      <c r="W259" s="27"/>
      <c r="X259" s="27"/>
      <c r="Y259" s="27"/>
      <c r="AE259" s="54"/>
      <c r="AF259" s="54"/>
      <c r="AI259" s="38"/>
      <c r="AJ259" s="38"/>
      <c r="AK259" s="38"/>
      <c r="AL259" s="48"/>
    </row>
    <row r="260" spans="1:40" x14ac:dyDescent="0.2">
      <c r="J260" s="27"/>
      <c r="K260" s="27"/>
      <c r="L260" s="27"/>
      <c r="M260" s="27"/>
      <c r="N260" s="27"/>
      <c r="O260" s="27"/>
      <c r="P260" s="27"/>
      <c r="R260" s="61"/>
      <c r="S260" s="27"/>
      <c r="AH260" s="26"/>
      <c r="AI260" s="26"/>
    </row>
    <row r="261" spans="1:40" x14ac:dyDescent="0.2">
      <c r="J261" s="27"/>
      <c r="K261" s="27"/>
      <c r="L261" s="27"/>
      <c r="M261" s="27"/>
      <c r="N261" s="27"/>
      <c r="O261" s="27"/>
      <c r="P261" s="27"/>
      <c r="R261" s="61"/>
      <c r="S261" s="27"/>
      <c r="AH261" s="26"/>
      <c r="AI261" s="26"/>
    </row>
    <row r="262" spans="1:40" x14ac:dyDescent="0.2">
      <c r="J262" s="27"/>
      <c r="K262" s="27"/>
      <c r="L262" s="27"/>
      <c r="M262" s="27"/>
      <c r="N262" s="27"/>
      <c r="O262" s="27"/>
      <c r="P262" s="27"/>
      <c r="R262" s="61"/>
      <c r="S262" s="27"/>
      <c r="AH262" s="26"/>
      <c r="AI262" s="26"/>
    </row>
    <row r="263" spans="1:40" x14ac:dyDescent="0.2">
      <c r="J263" s="27"/>
      <c r="K263" s="27"/>
      <c r="L263" s="27"/>
      <c r="M263" s="27"/>
      <c r="N263" s="27"/>
      <c r="O263" s="27"/>
      <c r="P263" s="27"/>
      <c r="R263" s="61"/>
      <c r="S263" s="27"/>
      <c r="AH263" s="26"/>
      <c r="AI263" s="26"/>
    </row>
    <row r="264" spans="1:40" x14ac:dyDescent="0.2">
      <c r="J264" s="27"/>
      <c r="K264" s="27"/>
      <c r="L264" s="27"/>
      <c r="M264" s="27"/>
      <c r="N264" s="27"/>
      <c r="O264" s="27"/>
      <c r="P264" s="27"/>
      <c r="R264" s="61"/>
      <c r="S264" s="27"/>
    </row>
    <row r="265" spans="1:40" x14ac:dyDescent="0.2">
      <c r="J265" s="27"/>
      <c r="K265" s="27"/>
      <c r="L265" s="27"/>
      <c r="M265" s="27"/>
      <c r="N265" s="27"/>
      <c r="O265" s="27"/>
      <c r="P265" s="27"/>
      <c r="R265" s="61"/>
      <c r="S265" s="27"/>
    </row>
    <row r="266" spans="1:40" x14ac:dyDescent="0.2">
      <c r="J266" s="27"/>
      <c r="K266" s="27"/>
      <c r="L266" s="27"/>
      <c r="M266" s="27"/>
      <c r="N266" s="27"/>
      <c r="O266" s="27"/>
      <c r="P266" s="27"/>
      <c r="R266" s="61"/>
      <c r="S266" s="27"/>
    </row>
    <row r="267" spans="1:40" x14ac:dyDescent="0.2">
      <c r="J267" s="27"/>
      <c r="K267" s="27"/>
      <c r="L267" s="27"/>
      <c r="M267" s="27"/>
      <c r="N267" s="27"/>
      <c r="O267" s="27"/>
      <c r="P267" s="27"/>
      <c r="R267" s="61"/>
      <c r="S267" s="27"/>
    </row>
    <row r="268" spans="1:40" x14ac:dyDescent="0.2">
      <c r="J268" s="27"/>
      <c r="K268" s="27"/>
      <c r="L268" s="27"/>
      <c r="M268" s="27"/>
      <c r="N268" s="27"/>
      <c r="O268" s="27"/>
      <c r="P268" s="27"/>
      <c r="R268" s="61"/>
      <c r="S268" s="27"/>
    </row>
    <row r="269" spans="1:40" x14ac:dyDescent="0.2">
      <c r="J269" s="27"/>
      <c r="K269" s="27"/>
      <c r="L269" s="27"/>
      <c r="M269" s="27"/>
      <c r="N269" s="27"/>
      <c r="O269" s="27"/>
      <c r="P269" s="27"/>
      <c r="R269" s="61"/>
      <c r="S269" s="27"/>
    </row>
    <row r="270" spans="1:40" x14ac:dyDescent="0.2">
      <c r="J270" s="27"/>
      <c r="K270" s="27"/>
      <c r="L270" s="27"/>
      <c r="M270" s="27"/>
      <c r="N270" s="27"/>
      <c r="O270" s="27"/>
      <c r="P270" s="27"/>
      <c r="R270" s="61"/>
      <c r="S270" s="27"/>
    </row>
    <row r="271" spans="1:40" x14ac:dyDescent="0.2">
      <c r="J271" s="27"/>
      <c r="K271" s="27"/>
      <c r="L271" s="27"/>
      <c r="M271" s="27"/>
      <c r="N271" s="27"/>
      <c r="O271" s="27"/>
      <c r="P271" s="27"/>
      <c r="R271" s="61"/>
      <c r="S271" s="27"/>
    </row>
    <row r="272" spans="1:40" x14ac:dyDescent="0.2">
      <c r="J272" s="27"/>
      <c r="K272" s="27"/>
      <c r="L272" s="27"/>
      <c r="M272" s="27"/>
      <c r="N272" s="27"/>
      <c r="O272" s="27"/>
      <c r="P272" s="27"/>
      <c r="R272" s="61"/>
      <c r="S272" s="27"/>
    </row>
    <row r="273" spans="10:19" x14ac:dyDescent="0.2">
      <c r="J273" s="27"/>
      <c r="K273" s="27"/>
      <c r="L273" s="27"/>
      <c r="M273" s="27"/>
      <c r="N273" s="27"/>
      <c r="O273" s="27"/>
      <c r="P273" s="27"/>
      <c r="R273" s="61"/>
      <c r="S273" s="27"/>
    </row>
    <row r="274" spans="10:19" x14ac:dyDescent="0.2">
      <c r="J274" s="27"/>
      <c r="K274" s="27"/>
      <c r="L274" s="27"/>
      <c r="M274" s="27"/>
      <c r="N274" s="27"/>
      <c r="O274" s="27"/>
      <c r="P274" s="27"/>
      <c r="R274" s="61"/>
      <c r="S274" s="27"/>
    </row>
    <row r="275" spans="10:19" x14ac:dyDescent="0.2">
      <c r="J275" s="27"/>
      <c r="K275" s="27"/>
      <c r="L275" s="27"/>
      <c r="M275" s="27"/>
      <c r="N275" s="27"/>
      <c r="O275" s="27"/>
      <c r="P275" s="27"/>
      <c r="R275" s="61"/>
      <c r="S275" s="27"/>
    </row>
    <row r="276" spans="10:19" x14ac:dyDescent="0.2">
      <c r="J276" s="27"/>
      <c r="K276" s="27"/>
      <c r="L276" s="27"/>
      <c r="M276" s="27"/>
      <c r="N276" s="27"/>
      <c r="O276" s="27"/>
      <c r="P276" s="27"/>
      <c r="R276" s="61"/>
      <c r="S276" s="27"/>
    </row>
    <row r="277" spans="10:19" x14ac:dyDescent="0.2">
      <c r="J277" s="27"/>
      <c r="K277" s="27"/>
      <c r="L277" s="27"/>
      <c r="M277" s="27"/>
      <c r="N277" s="27"/>
      <c r="O277" s="27"/>
      <c r="P277" s="27"/>
      <c r="R277" s="61"/>
      <c r="S277" s="27"/>
    </row>
    <row r="278" spans="10:19" x14ac:dyDescent="0.2">
      <c r="J278" s="27"/>
      <c r="K278" s="27"/>
      <c r="L278" s="27"/>
      <c r="M278" s="27"/>
      <c r="N278" s="27"/>
      <c r="O278" s="27"/>
      <c r="P278" s="27"/>
      <c r="R278" s="61"/>
      <c r="S278" s="27"/>
    </row>
    <row r="279" spans="10:19" x14ac:dyDescent="0.2">
      <c r="J279" s="27"/>
      <c r="K279" s="27"/>
      <c r="L279" s="27"/>
      <c r="M279" s="27"/>
      <c r="N279" s="27"/>
      <c r="O279" s="27"/>
      <c r="P279" s="27"/>
      <c r="R279" s="61"/>
      <c r="S279" s="27"/>
    </row>
    <row r="280" spans="10:19" x14ac:dyDescent="0.2">
      <c r="J280" s="27"/>
      <c r="K280" s="27"/>
      <c r="L280" s="27"/>
      <c r="M280" s="27"/>
      <c r="N280" s="27"/>
      <c r="O280" s="27"/>
      <c r="P280" s="27"/>
      <c r="R280" s="61"/>
      <c r="S280" s="27"/>
    </row>
    <row r="281" spans="10:19" x14ac:dyDescent="0.2">
      <c r="J281" s="27"/>
      <c r="K281" s="27"/>
      <c r="L281" s="27"/>
      <c r="M281" s="27"/>
      <c r="N281" s="27"/>
      <c r="O281" s="27"/>
      <c r="P281" s="27"/>
      <c r="R281" s="61"/>
      <c r="S281" s="27"/>
    </row>
    <row r="282" spans="10:19" x14ac:dyDescent="0.2">
      <c r="J282" s="27"/>
      <c r="K282" s="27"/>
      <c r="L282" s="27"/>
      <c r="M282" s="27"/>
      <c r="N282" s="27"/>
      <c r="O282" s="27"/>
      <c r="P282" s="27"/>
      <c r="R282" s="61"/>
      <c r="S282" s="27"/>
    </row>
    <row r="283" spans="10:19" x14ac:dyDescent="0.2">
      <c r="J283" s="27"/>
      <c r="K283" s="27"/>
      <c r="L283" s="27"/>
      <c r="M283" s="27"/>
      <c r="N283" s="27"/>
      <c r="O283" s="27"/>
      <c r="P283" s="27"/>
      <c r="R283" s="61"/>
      <c r="S283" s="27"/>
    </row>
    <row r="284" spans="10:19" x14ac:dyDescent="0.2">
      <c r="J284" s="27"/>
      <c r="K284" s="27"/>
      <c r="L284" s="27"/>
      <c r="M284" s="27"/>
      <c r="N284" s="27"/>
      <c r="O284" s="27"/>
      <c r="P284" s="27"/>
      <c r="R284" s="61"/>
      <c r="S284" s="27"/>
    </row>
    <row r="285" spans="10:19" x14ac:dyDescent="0.2">
      <c r="J285" s="27"/>
      <c r="K285" s="27"/>
      <c r="L285" s="27"/>
      <c r="M285" s="27"/>
      <c r="N285" s="27"/>
      <c r="O285" s="27"/>
      <c r="P285" s="27"/>
      <c r="R285" s="61"/>
      <c r="S285" s="27"/>
    </row>
    <row r="286" spans="10:19" x14ac:dyDescent="0.2">
      <c r="J286" s="27"/>
      <c r="K286" s="27"/>
      <c r="L286" s="27"/>
      <c r="M286" s="27"/>
      <c r="N286" s="27"/>
      <c r="O286" s="27"/>
      <c r="P286" s="27"/>
      <c r="R286" s="61"/>
      <c r="S286" s="27"/>
    </row>
    <row r="287" spans="10:19" x14ac:dyDescent="0.2">
      <c r="J287" s="27"/>
      <c r="K287" s="27"/>
      <c r="L287" s="27"/>
      <c r="M287" s="27"/>
      <c r="N287" s="27"/>
      <c r="O287" s="27"/>
      <c r="P287" s="27"/>
      <c r="R287" s="61"/>
      <c r="S287" s="27"/>
    </row>
    <row r="288" spans="10:19" x14ac:dyDescent="0.2">
      <c r="J288" s="27"/>
      <c r="K288" s="27"/>
      <c r="L288" s="27"/>
      <c r="M288" s="27"/>
      <c r="N288" s="27"/>
      <c r="O288" s="27"/>
      <c r="P288" s="27"/>
      <c r="R288" s="61"/>
      <c r="S288" s="27"/>
    </row>
    <row r="289" spans="10:19" x14ac:dyDescent="0.2">
      <c r="J289" s="27"/>
      <c r="K289" s="27"/>
      <c r="L289" s="27"/>
      <c r="M289" s="27"/>
      <c r="N289" s="27"/>
      <c r="O289" s="27"/>
      <c r="P289" s="27"/>
      <c r="R289" s="61"/>
      <c r="S289" s="27"/>
    </row>
    <row r="290" spans="10:19" x14ac:dyDescent="0.2">
      <c r="J290" s="27"/>
      <c r="K290" s="27"/>
      <c r="L290" s="27"/>
      <c r="M290" s="27"/>
      <c r="N290" s="27"/>
      <c r="O290" s="27"/>
      <c r="P290" s="27"/>
      <c r="R290" s="61"/>
      <c r="S290" s="27"/>
    </row>
    <row r="291" spans="10:19" x14ac:dyDescent="0.2">
      <c r="J291" s="27"/>
      <c r="K291" s="27"/>
      <c r="L291" s="27"/>
      <c r="M291" s="27"/>
      <c r="N291" s="27"/>
      <c r="O291" s="27"/>
      <c r="P291" s="27"/>
      <c r="R291" s="61"/>
      <c r="S291" s="27"/>
    </row>
    <row r="292" spans="10:19" x14ac:dyDescent="0.2">
      <c r="J292" s="27"/>
      <c r="K292" s="27"/>
      <c r="L292" s="27"/>
      <c r="M292" s="27"/>
      <c r="N292" s="27"/>
      <c r="O292" s="27"/>
      <c r="P292" s="27"/>
      <c r="R292" s="61"/>
      <c r="S292" s="27"/>
    </row>
    <row r="293" spans="10:19" x14ac:dyDescent="0.2">
      <c r="J293" s="27"/>
      <c r="K293" s="27"/>
      <c r="L293" s="27"/>
      <c r="M293" s="27"/>
      <c r="N293" s="27"/>
      <c r="O293" s="27"/>
      <c r="P293" s="27"/>
      <c r="R293" s="61"/>
      <c r="S293" s="27"/>
    </row>
    <row r="294" spans="10:19" x14ac:dyDescent="0.2">
      <c r="J294" s="27"/>
      <c r="K294" s="27"/>
      <c r="L294" s="27"/>
      <c r="M294" s="27"/>
      <c r="N294" s="27"/>
      <c r="O294" s="27"/>
      <c r="P294" s="27"/>
      <c r="R294" s="61"/>
      <c r="S294" s="27"/>
    </row>
    <row r="295" spans="10:19" x14ac:dyDescent="0.2">
      <c r="J295" s="27"/>
      <c r="K295" s="27"/>
      <c r="L295" s="27"/>
      <c r="M295" s="27"/>
      <c r="N295" s="27"/>
      <c r="O295" s="27"/>
      <c r="P295" s="27"/>
      <c r="R295" s="61"/>
      <c r="S295" s="27"/>
    </row>
    <row r="296" spans="10:19" x14ac:dyDescent="0.2">
      <c r="J296" s="27"/>
      <c r="K296" s="27"/>
      <c r="L296" s="27"/>
      <c r="M296" s="27"/>
      <c r="N296" s="27"/>
      <c r="O296" s="27"/>
      <c r="P296" s="27"/>
      <c r="R296" s="61"/>
      <c r="S296" s="27"/>
    </row>
    <row r="297" spans="10:19" x14ac:dyDescent="0.2">
      <c r="J297" s="27"/>
      <c r="K297" s="27"/>
      <c r="L297" s="27"/>
      <c r="M297" s="27"/>
      <c r="N297" s="27"/>
      <c r="O297" s="27"/>
      <c r="P297" s="27"/>
      <c r="R297" s="61"/>
      <c r="S297" s="27"/>
    </row>
    <row r="298" spans="10:19" x14ac:dyDescent="0.2">
      <c r="J298" s="27"/>
      <c r="K298" s="27"/>
      <c r="L298" s="27"/>
      <c r="M298" s="27"/>
      <c r="N298" s="27"/>
      <c r="O298" s="27"/>
      <c r="P298" s="27"/>
      <c r="R298" s="61"/>
      <c r="S298" s="27"/>
    </row>
    <row r="299" spans="10:19" x14ac:dyDescent="0.2">
      <c r="J299" s="27"/>
      <c r="K299" s="27"/>
      <c r="L299" s="27"/>
      <c r="M299" s="27"/>
      <c r="N299" s="27"/>
      <c r="O299" s="27"/>
      <c r="P299" s="27"/>
      <c r="R299" s="61"/>
      <c r="S299" s="27"/>
    </row>
    <row r="300" spans="10:19" x14ac:dyDescent="0.2">
      <c r="J300" s="27"/>
      <c r="K300" s="27"/>
      <c r="L300" s="27"/>
      <c r="M300" s="27"/>
      <c r="N300" s="27"/>
      <c r="O300" s="27"/>
      <c r="P300" s="27"/>
      <c r="R300" s="61"/>
      <c r="S300" s="27"/>
    </row>
    <row r="301" spans="10:19" x14ac:dyDescent="0.2">
      <c r="J301" s="27"/>
      <c r="K301" s="27"/>
      <c r="L301" s="27"/>
      <c r="M301" s="27"/>
      <c r="N301" s="27"/>
      <c r="O301" s="27"/>
      <c r="P301" s="27"/>
      <c r="R301" s="61"/>
      <c r="S301" s="27"/>
    </row>
    <row r="302" spans="10:19" x14ac:dyDescent="0.2">
      <c r="J302" s="27"/>
      <c r="K302" s="27"/>
      <c r="L302" s="27"/>
      <c r="M302" s="27"/>
      <c r="N302" s="27"/>
      <c r="O302" s="27"/>
      <c r="P302" s="27"/>
      <c r="R302" s="61"/>
      <c r="S302" s="27"/>
    </row>
    <row r="303" spans="10:19" x14ac:dyDescent="0.2">
      <c r="J303" s="27"/>
      <c r="K303" s="27"/>
      <c r="L303" s="27"/>
      <c r="M303" s="27"/>
      <c r="N303" s="27"/>
      <c r="O303" s="27"/>
      <c r="P303" s="27"/>
      <c r="R303" s="61"/>
      <c r="S303" s="27"/>
    </row>
    <row r="304" spans="10:19" x14ac:dyDescent="0.2">
      <c r="J304" s="27"/>
      <c r="K304" s="27"/>
      <c r="L304" s="27"/>
      <c r="M304" s="27"/>
      <c r="N304" s="27"/>
      <c r="O304" s="27"/>
      <c r="P304" s="27"/>
      <c r="R304" s="61"/>
      <c r="S304" s="27"/>
    </row>
    <row r="305" spans="10:19" x14ac:dyDescent="0.2">
      <c r="J305" s="27"/>
      <c r="K305" s="27"/>
      <c r="L305" s="27"/>
      <c r="M305" s="27"/>
      <c r="N305" s="27"/>
      <c r="O305" s="27"/>
      <c r="P305" s="27"/>
      <c r="R305" s="61"/>
      <c r="S305" s="27"/>
    </row>
    <row r="306" spans="10:19" x14ac:dyDescent="0.2">
      <c r="J306" s="27"/>
      <c r="K306" s="27"/>
      <c r="L306" s="27"/>
      <c r="M306" s="27"/>
      <c r="N306" s="27"/>
      <c r="O306" s="27"/>
      <c r="P306" s="27"/>
      <c r="R306" s="61"/>
      <c r="S306" s="27"/>
    </row>
    <row r="307" spans="10:19" x14ac:dyDescent="0.2">
      <c r="J307" s="27"/>
      <c r="K307" s="27"/>
      <c r="L307" s="27"/>
      <c r="M307" s="27"/>
      <c r="N307" s="27"/>
      <c r="O307" s="27"/>
      <c r="P307" s="27"/>
      <c r="R307" s="61"/>
      <c r="S307" s="27"/>
    </row>
    <row r="308" spans="10:19" x14ac:dyDescent="0.2">
      <c r="J308" s="27"/>
      <c r="K308" s="27"/>
      <c r="L308" s="27"/>
      <c r="M308" s="27"/>
      <c r="N308" s="27"/>
      <c r="O308" s="27"/>
      <c r="P308" s="27"/>
      <c r="R308" s="61"/>
      <c r="S308" s="27"/>
    </row>
    <row r="309" spans="10:19" x14ac:dyDescent="0.2">
      <c r="J309" s="27"/>
      <c r="K309" s="27"/>
      <c r="L309" s="27"/>
      <c r="M309" s="27"/>
      <c r="N309" s="27"/>
      <c r="O309" s="27"/>
      <c r="P309" s="27"/>
      <c r="R309" s="61"/>
      <c r="S309" s="27"/>
    </row>
    <row r="310" spans="10:19" x14ac:dyDescent="0.2">
      <c r="J310" s="27"/>
      <c r="K310" s="27"/>
      <c r="L310" s="27"/>
      <c r="M310" s="27"/>
      <c r="N310" s="27"/>
      <c r="O310" s="27"/>
      <c r="P310" s="27"/>
      <c r="R310" s="61"/>
      <c r="S310" s="27"/>
    </row>
    <row r="311" spans="10:19" x14ac:dyDescent="0.2">
      <c r="J311" s="27"/>
      <c r="K311" s="27"/>
      <c r="L311" s="27"/>
      <c r="M311" s="27"/>
      <c r="N311" s="27"/>
      <c r="O311" s="27"/>
      <c r="P311" s="27"/>
      <c r="R311" s="61"/>
      <c r="S311" s="27"/>
    </row>
    <row r="312" spans="10:19" x14ac:dyDescent="0.2">
      <c r="J312" s="27"/>
      <c r="K312" s="27"/>
      <c r="L312" s="27"/>
      <c r="M312" s="27"/>
      <c r="N312" s="27"/>
      <c r="O312" s="27"/>
      <c r="P312" s="27"/>
      <c r="R312" s="61"/>
      <c r="S312" s="27"/>
    </row>
    <row r="313" spans="10:19" x14ac:dyDescent="0.2">
      <c r="J313" s="27"/>
      <c r="K313" s="27"/>
      <c r="L313" s="27"/>
      <c r="M313" s="27"/>
      <c r="N313" s="27"/>
      <c r="O313" s="27"/>
      <c r="P313" s="27"/>
      <c r="R313" s="61"/>
      <c r="S313" s="27"/>
    </row>
    <row r="314" spans="10:19" x14ac:dyDescent="0.2">
      <c r="J314" s="27"/>
      <c r="K314" s="27"/>
      <c r="L314" s="27"/>
      <c r="M314" s="27"/>
      <c r="N314" s="27"/>
      <c r="O314" s="27"/>
      <c r="P314" s="27"/>
      <c r="R314" s="61"/>
      <c r="S314" s="27"/>
    </row>
    <row r="315" spans="10:19" x14ac:dyDescent="0.2">
      <c r="J315" s="27"/>
      <c r="K315" s="27"/>
      <c r="L315" s="27"/>
      <c r="M315" s="27"/>
      <c r="N315" s="27"/>
      <c r="O315" s="27"/>
      <c r="P315" s="27"/>
      <c r="R315" s="61"/>
      <c r="S315" s="27"/>
    </row>
    <row r="316" spans="10:19" x14ac:dyDescent="0.2">
      <c r="J316" s="27"/>
      <c r="K316" s="27"/>
      <c r="L316" s="27"/>
      <c r="M316" s="27"/>
      <c r="N316" s="27"/>
      <c r="O316" s="27"/>
      <c r="P316" s="27"/>
      <c r="R316" s="61"/>
      <c r="S316" s="27"/>
    </row>
    <row r="317" spans="10:19" x14ac:dyDescent="0.2">
      <c r="J317" s="27"/>
      <c r="K317" s="27"/>
      <c r="L317" s="27"/>
      <c r="M317" s="27"/>
      <c r="N317" s="27"/>
      <c r="O317" s="27"/>
      <c r="P317" s="27"/>
      <c r="R317" s="61"/>
      <c r="S317" s="27"/>
    </row>
    <row r="318" spans="10:19" x14ac:dyDescent="0.2">
      <c r="J318" s="27"/>
      <c r="K318" s="27"/>
      <c r="L318" s="27"/>
      <c r="M318" s="27"/>
      <c r="N318" s="27"/>
      <c r="O318" s="27"/>
      <c r="P318" s="27"/>
      <c r="R318" s="61"/>
      <c r="S318" s="27"/>
    </row>
    <row r="319" spans="10:19" x14ac:dyDescent="0.2">
      <c r="J319" s="27"/>
      <c r="K319" s="27"/>
      <c r="L319" s="27"/>
      <c r="M319" s="27"/>
      <c r="N319" s="27"/>
      <c r="O319" s="27"/>
      <c r="P319" s="27"/>
      <c r="R319" s="61"/>
      <c r="S319" s="27"/>
    </row>
    <row r="320" spans="10:19" x14ac:dyDescent="0.2">
      <c r="J320" s="27"/>
      <c r="K320" s="27"/>
      <c r="L320" s="27"/>
      <c r="M320" s="27"/>
      <c r="N320" s="27"/>
      <c r="O320" s="27"/>
      <c r="P320" s="27"/>
      <c r="R320" s="61"/>
      <c r="S320" s="27"/>
    </row>
    <row r="321" spans="10:19" x14ac:dyDescent="0.2">
      <c r="J321" s="27"/>
      <c r="K321" s="27"/>
      <c r="L321" s="27"/>
      <c r="M321" s="27"/>
      <c r="N321" s="27"/>
      <c r="O321" s="27"/>
      <c r="P321" s="27"/>
      <c r="R321" s="61"/>
      <c r="S321" s="27"/>
    </row>
    <row r="322" spans="10:19" x14ac:dyDescent="0.2">
      <c r="J322" s="27"/>
      <c r="K322" s="27"/>
      <c r="L322" s="27"/>
      <c r="M322" s="27"/>
      <c r="N322" s="27"/>
      <c r="O322" s="27"/>
      <c r="P322" s="27"/>
      <c r="R322" s="61"/>
      <c r="S322" s="27"/>
    </row>
    <row r="323" spans="10:19" x14ac:dyDescent="0.2">
      <c r="J323" s="27"/>
      <c r="K323" s="27"/>
      <c r="L323" s="27"/>
      <c r="M323" s="27"/>
      <c r="N323" s="27"/>
      <c r="O323" s="27"/>
      <c r="P323" s="27"/>
      <c r="R323" s="61"/>
      <c r="S323" s="27"/>
    </row>
    <row r="324" spans="10:19" x14ac:dyDescent="0.2">
      <c r="J324" s="27"/>
      <c r="K324" s="27"/>
      <c r="L324" s="27"/>
      <c r="M324" s="27"/>
      <c r="N324" s="27"/>
      <c r="O324" s="27"/>
      <c r="P324" s="27"/>
      <c r="R324" s="61"/>
      <c r="S324" s="27"/>
    </row>
    <row r="325" spans="10:19" x14ac:dyDescent="0.2">
      <c r="J325" s="27"/>
      <c r="K325" s="27"/>
      <c r="L325" s="27"/>
      <c r="M325" s="27"/>
      <c r="N325" s="27"/>
      <c r="O325" s="27"/>
      <c r="P325" s="27"/>
      <c r="R325" s="61"/>
      <c r="S325" s="27"/>
    </row>
    <row r="326" spans="10:19" x14ac:dyDescent="0.2">
      <c r="J326" s="27"/>
      <c r="K326" s="27"/>
      <c r="L326" s="27"/>
      <c r="M326" s="27"/>
      <c r="N326" s="27"/>
      <c r="O326" s="27"/>
      <c r="P326" s="27"/>
      <c r="R326" s="61"/>
      <c r="S326" s="27"/>
    </row>
    <row r="327" spans="10:19" x14ac:dyDescent="0.2">
      <c r="J327" s="27"/>
      <c r="K327" s="27"/>
      <c r="L327" s="27"/>
      <c r="M327" s="27"/>
      <c r="N327" s="27"/>
      <c r="O327" s="27"/>
      <c r="P327" s="27"/>
      <c r="R327" s="61"/>
      <c r="S327" s="27"/>
    </row>
    <row r="328" spans="10:19" x14ac:dyDescent="0.2">
      <c r="J328" s="27"/>
      <c r="K328" s="27"/>
      <c r="L328" s="27"/>
      <c r="M328" s="27"/>
      <c r="N328" s="27"/>
      <c r="O328" s="27"/>
      <c r="P328" s="27"/>
      <c r="R328" s="61"/>
      <c r="S328" s="27"/>
    </row>
    <row r="329" spans="10:19" x14ac:dyDescent="0.2">
      <c r="J329" s="27"/>
      <c r="K329" s="27"/>
      <c r="L329" s="27"/>
      <c r="M329" s="27"/>
      <c r="N329" s="27"/>
      <c r="O329" s="27"/>
      <c r="P329" s="27"/>
      <c r="R329" s="61"/>
      <c r="S329" s="27"/>
    </row>
    <row r="330" spans="10:19" x14ac:dyDescent="0.2">
      <c r="J330" s="27"/>
      <c r="K330" s="27"/>
      <c r="L330" s="27"/>
      <c r="M330" s="27"/>
      <c r="N330" s="27"/>
      <c r="O330" s="27"/>
      <c r="P330" s="27"/>
      <c r="R330" s="61"/>
      <c r="S330" s="27"/>
    </row>
    <row r="331" spans="10:19" x14ac:dyDescent="0.2">
      <c r="J331" s="27"/>
      <c r="K331" s="27"/>
      <c r="L331" s="27"/>
      <c r="M331" s="27"/>
      <c r="N331" s="27"/>
      <c r="O331" s="27"/>
      <c r="P331" s="27"/>
      <c r="R331" s="61"/>
      <c r="S331" s="27"/>
    </row>
    <row r="332" spans="10:19" x14ac:dyDescent="0.2">
      <c r="J332" s="27"/>
      <c r="K332" s="27"/>
      <c r="L332" s="27"/>
      <c r="M332" s="27"/>
      <c r="N332" s="27"/>
      <c r="O332" s="27"/>
      <c r="P332" s="27"/>
      <c r="R332" s="61"/>
      <c r="S332" s="27"/>
    </row>
    <row r="333" spans="10:19" x14ac:dyDescent="0.2">
      <c r="J333" s="27"/>
      <c r="K333" s="27"/>
      <c r="L333" s="27"/>
      <c r="M333" s="27"/>
      <c r="N333" s="27"/>
      <c r="O333" s="27"/>
      <c r="P333" s="27"/>
      <c r="R333" s="61"/>
      <c r="S333" s="27"/>
    </row>
    <row r="334" spans="10:19" x14ac:dyDescent="0.2">
      <c r="J334" s="27"/>
      <c r="K334" s="27"/>
      <c r="L334" s="27"/>
      <c r="M334" s="27"/>
      <c r="N334" s="27"/>
      <c r="O334" s="27"/>
      <c r="P334" s="27"/>
      <c r="R334" s="61"/>
      <c r="S334" s="27"/>
    </row>
    <row r="335" spans="10:19" x14ac:dyDescent="0.2">
      <c r="J335" s="27"/>
      <c r="K335" s="27"/>
      <c r="L335" s="27"/>
      <c r="M335" s="27"/>
      <c r="N335" s="27"/>
      <c r="O335" s="27"/>
      <c r="P335" s="27"/>
      <c r="R335" s="61"/>
      <c r="S335" s="27"/>
    </row>
    <row r="336" spans="10:19" x14ac:dyDescent="0.2">
      <c r="J336" s="27"/>
      <c r="K336" s="27"/>
      <c r="L336" s="27"/>
      <c r="M336" s="27"/>
      <c r="N336" s="27"/>
      <c r="O336" s="27"/>
      <c r="P336" s="27"/>
      <c r="R336" s="61"/>
      <c r="S336" s="27"/>
    </row>
    <row r="337" spans="10:19" x14ac:dyDescent="0.2">
      <c r="J337" s="27"/>
      <c r="K337" s="27"/>
      <c r="L337" s="27"/>
      <c r="M337" s="27"/>
      <c r="N337" s="27"/>
      <c r="O337" s="27"/>
      <c r="P337" s="27"/>
      <c r="R337" s="61"/>
      <c r="S337" s="27"/>
    </row>
    <row r="338" spans="10:19" x14ac:dyDescent="0.2">
      <c r="J338" s="27"/>
      <c r="K338" s="27"/>
      <c r="L338" s="27"/>
      <c r="M338" s="27"/>
      <c r="N338" s="27"/>
      <c r="O338" s="27"/>
      <c r="P338" s="27"/>
      <c r="R338" s="61"/>
      <c r="S338" s="27"/>
    </row>
    <row r="339" spans="10:19" x14ac:dyDescent="0.2">
      <c r="J339" s="27"/>
      <c r="K339" s="27"/>
      <c r="L339" s="27"/>
      <c r="M339" s="27"/>
      <c r="N339" s="27"/>
      <c r="O339" s="27"/>
      <c r="P339" s="27"/>
      <c r="R339" s="61"/>
      <c r="S339" s="27"/>
    </row>
    <row r="340" spans="10:19" x14ac:dyDescent="0.2">
      <c r="J340" s="27"/>
      <c r="K340" s="27"/>
      <c r="L340" s="27"/>
      <c r="M340" s="27"/>
      <c r="N340" s="27"/>
      <c r="O340" s="27"/>
      <c r="P340" s="27"/>
      <c r="R340" s="61"/>
      <c r="S340" s="27"/>
    </row>
    <row r="341" spans="10:19" x14ac:dyDescent="0.2">
      <c r="J341" s="27"/>
      <c r="K341" s="27"/>
      <c r="L341" s="27"/>
      <c r="M341" s="27"/>
      <c r="N341" s="27"/>
      <c r="O341" s="27"/>
      <c r="P341" s="27"/>
      <c r="R341" s="61"/>
      <c r="S341" s="27"/>
    </row>
    <row r="342" spans="10:19" x14ac:dyDescent="0.2">
      <c r="J342" s="27"/>
      <c r="K342" s="27"/>
      <c r="L342" s="27"/>
      <c r="M342" s="27"/>
      <c r="N342" s="27"/>
      <c r="O342" s="27"/>
      <c r="P342" s="27"/>
      <c r="R342" s="61"/>
      <c r="S342" s="27"/>
    </row>
    <row r="343" spans="10:19" x14ac:dyDescent="0.2">
      <c r="J343" s="27"/>
      <c r="K343" s="27"/>
      <c r="L343" s="27"/>
      <c r="M343" s="27"/>
      <c r="N343" s="27"/>
      <c r="O343" s="27"/>
      <c r="P343" s="27"/>
      <c r="R343" s="61"/>
      <c r="S343" s="27"/>
    </row>
    <row r="344" spans="10:19" x14ac:dyDescent="0.2">
      <c r="J344" s="27"/>
      <c r="K344" s="27"/>
      <c r="L344" s="27"/>
      <c r="M344" s="27"/>
      <c r="N344" s="27"/>
      <c r="O344" s="27"/>
      <c r="P344" s="27"/>
      <c r="R344" s="61"/>
      <c r="S344" s="27"/>
    </row>
    <row r="345" spans="10:19" x14ac:dyDescent="0.2">
      <c r="J345" s="27"/>
      <c r="K345" s="27"/>
      <c r="L345" s="27"/>
      <c r="M345" s="27"/>
      <c r="N345" s="27"/>
      <c r="O345" s="27"/>
      <c r="P345" s="27"/>
      <c r="R345" s="61"/>
      <c r="S345" s="27"/>
    </row>
    <row r="346" spans="10:19" x14ac:dyDescent="0.2">
      <c r="J346" s="27"/>
      <c r="K346" s="27"/>
      <c r="L346" s="27"/>
      <c r="M346" s="27"/>
      <c r="N346" s="27"/>
      <c r="O346" s="27"/>
      <c r="P346" s="27"/>
      <c r="R346" s="61"/>
      <c r="S346" s="27"/>
    </row>
    <row r="347" spans="10:19" x14ac:dyDescent="0.2">
      <c r="J347" s="27"/>
      <c r="K347" s="27"/>
      <c r="L347" s="27"/>
      <c r="M347" s="27"/>
      <c r="N347" s="27"/>
      <c r="O347" s="27"/>
      <c r="P347" s="27"/>
      <c r="Q347" s="27"/>
      <c r="R347" s="58"/>
      <c r="S347" s="27"/>
    </row>
    <row r="348" spans="10:19" x14ac:dyDescent="0.2">
      <c r="J348" s="27"/>
      <c r="K348" s="27"/>
      <c r="L348" s="27"/>
      <c r="M348" s="27"/>
      <c r="N348" s="27"/>
      <c r="O348" s="27"/>
      <c r="P348" s="27"/>
      <c r="Q348" s="27"/>
      <c r="R348" s="58"/>
      <c r="S348" s="27"/>
    </row>
    <row r="349" spans="10:19" x14ac:dyDescent="0.2">
      <c r="J349" s="27"/>
      <c r="K349" s="27"/>
      <c r="L349" s="27"/>
      <c r="M349" s="27"/>
      <c r="N349" s="27"/>
      <c r="O349" s="27"/>
      <c r="P349" s="27"/>
      <c r="Q349" s="27"/>
      <c r="R349" s="58"/>
      <c r="S349" s="27"/>
    </row>
    <row r="350" spans="10:19" x14ac:dyDescent="0.2">
      <c r="J350" s="27"/>
      <c r="K350" s="27"/>
      <c r="L350" s="27"/>
      <c r="M350" s="27"/>
      <c r="N350" s="27"/>
      <c r="O350" s="27"/>
      <c r="P350" s="27"/>
      <c r="Q350" s="27"/>
      <c r="R350" s="58"/>
      <c r="S350" s="27"/>
    </row>
    <row r="351" spans="10:19" x14ac:dyDescent="0.2">
      <c r="J351" s="27"/>
      <c r="K351" s="27"/>
      <c r="L351" s="27"/>
      <c r="M351" s="27"/>
      <c r="N351" s="27"/>
      <c r="O351" s="27"/>
      <c r="P351" s="27"/>
      <c r="Q351" s="27"/>
      <c r="R351" s="58"/>
      <c r="S351" s="27"/>
    </row>
    <row r="352" spans="10:19" x14ac:dyDescent="0.2">
      <c r="J352" s="27"/>
      <c r="K352" s="27"/>
      <c r="L352" s="27"/>
      <c r="M352" s="27"/>
      <c r="N352" s="27"/>
      <c r="O352" s="27"/>
      <c r="P352" s="27"/>
      <c r="Q352" s="27"/>
      <c r="R352" s="58"/>
      <c r="S352" s="27"/>
    </row>
    <row r="353" spans="7:19" x14ac:dyDescent="0.2">
      <c r="J353" s="27"/>
      <c r="K353" s="27"/>
      <c r="L353" s="27"/>
      <c r="M353" s="27"/>
      <c r="N353" s="27"/>
      <c r="O353" s="27"/>
      <c r="P353" s="27"/>
      <c r="Q353" s="27"/>
      <c r="R353" s="58"/>
      <c r="S353" s="27"/>
    </row>
    <row r="354" spans="7:19" x14ac:dyDescent="0.2">
      <c r="J354" s="27"/>
      <c r="K354" s="27"/>
      <c r="L354" s="27"/>
      <c r="M354" s="27"/>
      <c r="N354" s="27"/>
      <c r="O354" s="27"/>
      <c r="P354" s="27"/>
      <c r="Q354" s="27"/>
      <c r="R354" s="27"/>
      <c r="S354" s="27"/>
    </row>
    <row r="355" spans="7:19" x14ac:dyDescent="0.2">
      <c r="J355" s="27"/>
      <c r="K355" s="27"/>
      <c r="L355" s="27"/>
      <c r="M355" s="27"/>
      <c r="N355" s="27"/>
      <c r="O355" s="27"/>
      <c r="P355" s="27"/>
      <c r="Q355" s="27"/>
      <c r="R355" s="27"/>
      <c r="S355" s="27"/>
    </row>
    <row r="356" spans="7:19" x14ac:dyDescent="0.2">
      <c r="J356" s="27"/>
      <c r="K356" s="27"/>
      <c r="L356" s="27"/>
      <c r="M356" s="27"/>
      <c r="N356" s="27"/>
      <c r="O356" s="27"/>
      <c r="P356" s="27"/>
      <c r="Q356" s="27"/>
      <c r="R356" s="27"/>
      <c r="S356" s="27"/>
    </row>
    <row r="357" spans="7:19" x14ac:dyDescent="0.2">
      <c r="J357" s="27"/>
      <c r="K357" s="27"/>
      <c r="L357" s="27"/>
      <c r="M357" s="27"/>
      <c r="N357" s="27"/>
      <c r="O357" s="27"/>
      <c r="P357" s="27"/>
      <c r="Q357" s="27"/>
      <c r="R357" s="27"/>
      <c r="S357" s="27"/>
    </row>
    <row r="358" spans="7:19" x14ac:dyDescent="0.2">
      <c r="J358" s="27"/>
      <c r="K358" s="27"/>
      <c r="L358" s="27"/>
      <c r="M358" s="27"/>
      <c r="N358" s="27"/>
      <c r="O358" s="27"/>
      <c r="P358" s="27"/>
      <c r="Q358" s="27"/>
      <c r="R358" s="27"/>
      <c r="S358" s="27"/>
    </row>
    <row r="359" spans="7:19" x14ac:dyDescent="0.2">
      <c r="J359" s="27"/>
      <c r="K359" s="27"/>
      <c r="L359" s="27"/>
      <c r="M359" s="27"/>
      <c r="N359" s="27"/>
      <c r="O359" s="27"/>
      <c r="P359" s="27"/>
      <c r="Q359" s="27"/>
      <c r="R359" s="27"/>
      <c r="S359" s="27"/>
    </row>
    <row r="360" spans="7:19" x14ac:dyDescent="0.2">
      <c r="J360" s="27"/>
      <c r="K360" s="27"/>
      <c r="L360" s="27"/>
      <c r="M360" s="27"/>
      <c r="N360" s="27"/>
      <c r="O360" s="27"/>
      <c r="P360" s="27"/>
      <c r="Q360" s="27"/>
      <c r="R360" s="27"/>
      <c r="S360" s="27"/>
    </row>
    <row r="361" spans="7:19" x14ac:dyDescent="0.2">
      <c r="J361" s="27"/>
    </row>
    <row r="362" spans="7:19" x14ac:dyDescent="0.2">
      <c r="J362" s="27"/>
    </row>
    <row r="363" spans="7:19" x14ac:dyDescent="0.2">
      <c r="J363" s="27"/>
    </row>
    <row r="364" spans="7:19" x14ac:dyDescent="0.2">
      <c r="J364" s="27"/>
    </row>
    <row r="365" spans="7:19" x14ac:dyDescent="0.2">
      <c r="J365" s="27"/>
    </row>
    <row r="366" spans="7:19" x14ac:dyDescent="0.2">
      <c r="I366" s="27"/>
      <c r="J366" s="27"/>
    </row>
    <row r="367" spans="7:19" x14ac:dyDescent="0.2">
      <c r="I367" s="27"/>
    </row>
    <row r="368" spans="7:19" x14ac:dyDescent="0.2">
      <c r="G368" s="27"/>
      <c r="I368" s="27"/>
    </row>
    <row r="369" spans="5:10" ht="15" x14ac:dyDescent="0.25">
      <c r="G369" s="27"/>
      <c r="J369" s="62"/>
    </row>
    <row r="370" spans="5:10" x14ac:dyDescent="0.2">
      <c r="G370" s="27"/>
      <c r="J370" s="27"/>
    </row>
    <row r="371" spans="5:10" x14ac:dyDescent="0.2">
      <c r="J371" s="27"/>
    </row>
    <row r="372" spans="5:10" x14ac:dyDescent="0.2">
      <c r="J372" s="27"/>
    </row>
    <row r="373" spans="5:10" x14ac:dyDescent="0.2">
      <c r="J373" s="27"/>
    </row>
    <row r="374" spans="5:10" x14ac:dyDescent="0.2">
      <c r="J374" s="27"/>
    </row>
    <row r="375" spans="5:10" x14ac:dyDescent="0.2">
      <c r="J375" s="27"/>
    </row>
    <row r="376" spans="5:10" x14ac:dyDescent="0.2">
      <c r="J376" s="27"/>
    </row>
    <row r="377" spans="5:10" x14ac:dyDescent="0.2">
      <c r="H377" s="27"/>
      <c r="J377" s="27"/>
    </row>
    <row r="378" spans="5:10" x14ac:dyDescent="0.2">
      <c r="E378" s="27"/>
      <c r="H378" s="27"/>
      <c r="J378" s="27"/>
    </row>
    <row r="379" spans="5:10" x14ac:dyDescent="0.2">
      <c r="H379" s="27"/>
      <c r="J379" s="27"/>
    </row>
    <row r="380" spans="5:10" x14ac:dyDescent="0.2">
      <c r="J380" s="27"/>
    </row>
    <row r="381" spans="5:10" x14ac:dyDescent="0.2">
      <c r="J381" s="27"/>
    </row>
    <row r="382" spans="5:10" x14ac:dyDescent="0.2">
      <c r="J382" s="27"/>
    </row>
    <row r="383" spans="5:10" x14ac:dyDescent="0.2">
      <c r="J383" s="27"/>
    </row>
    <row r="384" spans="5:10" x14ac:dyDescent="0.2">
      <c r="J384" s="27"/>
    </row>
    <row r="385" spans="5:10" x14ac:dyDescent="0.2">
      <c r="J385" s="27"/>
    </row>
    <row r="386" spans="5:10" x14ac:dyDescent="0.2">
      <c r="F386" s="27"/>
      <c r="G386" s="27"/>
      <c r="J386" s="27"/>
    </row>
    <row r="387" spans="5:10" x14ac:dyDescent="0.2">
      <c r="F387" s="27"/>
      <c r="J387" s="27"/>
    </row>
    <row r="388" spans="5:10" x14ac:dyDescent="0.2">
      <c r="F388" s="27"/>
      <c r="G388" s="27"/>
      <c r="I388" s="27"/>
      <c r="J388" s="27"/>
    </row>
    <row r="389" spans="5:10" x14ac:dyDescent="0.2">
      <c r="J389" s="27"/>
    </row>
    <row r="390" spans="5:10" x14ac:dyDescent="0.2">
      <c r="E390" s="27"/>
      <c r="I390" s="27"/>
      <c r="J390" s="27"/>
    </row>
    <row r="391" spans="5:10" x14ac:dyDescent="0.2">
      <c r="J391" s="27"/>
    </row>
    <row r="392" spans="5:10" x14ac:dyDescent="0.2">
      <c r="J392" s="27"/>
    </row>
    <row r="393" spans="5:10" x14ac:dyDescent="0.2">
      <c r="J393" s="27"/>
    </row>
    <row r="394" spans="5:10" x14ac:dyDescent="0.2">
      <c r="J394" s="27"/>
    </row>
    <row r="395" spans="5:10" x14ac:dyDescent="0.2">
      <c r="J395" s="27"/>
    </row>
    <row r="396" spans="5:10" x14ac:dyDescent="0.2">
      <c r="J396" s="27"/>
    </row>
    <row r="397" spans="5:10" x14ac:dyDescent="0.2">
      <c r="H397" s="27"/>
      <c r="J397" s="27"/>
    </row>
    <row r="398" spans="5:10" x14ac:dyDescent="0.2">
      <c r="J398" s="27"/>
    </row>
    <row r="399" spans="5:10" x14ac:dyDescent="0.2">
      <c r="F399" s="27"/>
      <c r="H399" s="27"/>
      <c r="J399" s="27"/>
    </row>
    <row r="400" spans="5:10" x14ac:dyDescent="0.2">
      <c r="J400" s="27"/>
    </row>
    <row r="401" spans="5:10" x14ac:dyDescent="0.2">
      <c r="F401" s="27"/>
      <c r="J401" s="27"/>
    </row>
    <row r="402" spans="5:10" x14ac:dyDescent="0.2">
      <c r="J402" s="27"/>
    </row>
    <row r="403" spans="5:10" x14ac:dyDescent="0.2">
      <c r="J403" s="27"/>
    </row>
    <row r="404" spans="5:10" x14ac:dyDescent="0.2">
      <c r="J404" s="27"/>
    </row>
    <row r="405" spans="5:10" x14ac:dyDescent="0.2">
      <c r="J405" s="27"/>
    </row>
    <row r="406" spans="5:10" x14ac:dyDescent="0.2">
      <c r="J406" s="27"/>
    </row>
    <row r="407" spans="5:10" x14ac:dyDescent="0.2">
      <c r="J407" s="27"/>
    </row>
    <row r="408" spans="5:10" x14ac:dyDescent="0.2">
      <c r="J408" s="27"/>
    </row>
    <row r="409" spans="5:10" x14ac:dyDescent="0.2">
      <c r="J409" s="27"/>
    </row>
    <row r="410" spans="5:10" ht="15" x14ac:dyDescent="0.25">
      <c r="G410" s="62"/>
      <c r="J410" s="27"/>
    </row>
    <row r="411" spans="5:10" ht="15" x14ac:dyDescent="0.25">
      <c r="E411" s="62"/>
      <c r="J411" s="27"/>
    </row>
    <row r="412" spans="5:10" x14ac:dyDescent="0.2">
      <c r="J412" s="27"/>
    </row>
    <row r="413" spans="5:10" x14ac:dyDescent="0.2">
      <c r="J413" s="27"/>
    </row>
    <row r="414" spans="5:10" ht="15" x14ac:dyDescent="0.25">
      <c r="I414" s="62"/>
      <c r="J414" s="27"/>
    </row>
    <row r="416" spans="5:10" ht="15" x14ac:dyDescent="0.25">
      <c r="J416" s="62"/>
    </row>
    <row r="417" spans="6:10" x14ac:dyDescent="0.2">
      <c r="J417" s="27"/>
    </row>
    <row r="418" spans="6:10" x14ac:dyDescent="0.2">
      <c r="J418" s="27"/>
    </row>
    <row r="419" spans="6:10" ht="15" x14ac:dyDescent="0.25">
      <c r="H419" s="62"/>
      <c r="J419" s="27"/>
    </row>
    <row r="420" spans="6:10" x14ac:dyDescent="0.2">
      <c r="J420" s="27"/>
    </row>
    <row r="421" spans="6:10" x14ac:dyDescent="0.2">
      <c r="J421" s="27"/>
    </row>
    <row r="422" spans="6:10" ht="15" x14ac:dyDescent="0.25">
      <c r="F422" s="62"/>
      <c r="J422" s="27"/>
    </row>
    <row r="423" spans="6:10" x14ac:dyDescent="0.2">
      <c r="J423" s="27"/>
    </row>
    <row r="424" spans="6:10" x14ac:dyDescent="0.2">
      <c r="J424" s="27"/>
    </row>
    <row r="425" spans="6:10" x14ac:dyDescent="0.2">
      <c r="J425" s="27"/>
    </row>
    <row r="426" spans="6:10" x14ac:dyDescent="0.2">
      <c r="J426" s="27"/>
    </row>
    <row r="427" spans="6:10" x14ac:dyDescent="0.2">
      <c r="J427" s="27"/>
    </row>
    <row r="428" spans="6:10" x14ac:dyDescent="0.2">
      <c r="J428" s="27"/>
    </row>
    <row r="429" spans="6:10" x14ac:dyDescent="0.2">
      <c r="J429" s="27"/>
    </row>
    <row r="430" spans="6:10" x14ac:dyDescent="0.2">
      <c r="J430" s="27"/>
    </row>
    <row r="431" spans="6:10" x14ac:dyDescent="0.2">
      <c r="J431" s="27"/>
    </row>
    <row r="432" spans="6:10" x14ac:dyDescent="0.2">
      <c r="J432" s="27"/>
    </row>
    <row r="433" spans="5:10" x14ac:dyDescent="0.2">
      <c r="J433" s="27"/>
    </row>
    <row r="434" spans="5:10" x14ac:dyDescent="0.2">
      <c r="J434" s="27"/>
    </row>
    <row r="435" spans="5:10" x14ac:dyDescent="0.2">
      <c r="J435" s="27"/>
    </row>
    <row r="436" spans="5:10" ht="15" x14ac:dyDescent="0.25">
      <c r="E436" s="62"/>
      <c r="J436" s="27"/>
    </row>
    <row r="437" spans="5:10" x14ac:dyDescent="0.2">
      <c r="J437" s="27"/>
    </row>
    <row r="438" spans="5:10" x14ac:dyDescent="0.2">
      <c r="J438" s="27"/>
    </row>
    <row r="439" spans="5:10" x14ac:dyDescent="0.2">
      <c r="J439" s="27"/>
    </row>
    <row r="440" spans="5:10" x14ac:dyDescent="0.2">
      <c r="J440" s="27"/>
    </row>
    <row r="441" spans="5:10" x14ac:dyDescent="0.2">
      <c r="J441" s="27"/>
    </row>
    <row r="442" spans="5:10" x14ac:dyDescent="0.2">
      <c r="I442" s="27"/>
      <c r="J442" s="27"/>
    </row>
    <row r="443" spans="5:10" x14ac:dyDescent="0.2">
      <c r="G443" s="27"/>
      <c r="J443" s="27"/>
    </row>
    <row r="444" spans="5:10" ht="15" x14ac:dyDescent="0.25">
      <c r="I444" s="62"/>
    </row>
    <row r="445" spans="5:10" ht="15" x14ac:dyDescent="0.25">
      <c r="G445" s="62"/>
    </row>
    <row r="447" spans="5:10" ht="15" x14ac:dyDescent="0.25">
      <c r="J447" s="62"/>
    </row>
    <row r="448" spans="5:10" x14ac:dyDescent="0.2">
      <c r="F448" s="27"/>
      <c r="H448" s="27"/>
      <c r="J448" s="27"/>
    </row>
    <row r="449" spans="5:10" x14ac:dyDescent="0.2">
      <c r="J449" s="27"/>
    </row>
    <row r="450" spans="5:10" ht="15" x14ac:dyDescent="0.25">
      <c r="F450" s="62"/>
      <c r="H450" s="62"/>
      <c r="J450" s="27"/>
    </row>
    <row r="451" spans="5:10" x14ac:dyDescent="0.2">
      <c r="J451" s="27"/>
    </row>
    <row r="452" spans="5:10" x14ac:dyDescent="0.2">
      <c r="J452" s="27"/>
    </row>
    <row r="453" spans="5:10" ht="15" x14ac:dyDescent="0.25">
      <c r="E453" s="62"/>
      <c r="J453" s="27"/>
    </row>
    <row r="454" spans="5:10" x14ac:dyDescent="0.2">
      <c r="J454" s="27"/>
    </row>
    <row r="455" spans="5:10" x14ac:dyDescent="0.2">
      <c r="J455" s="27"/>
    </row>
    <row r="456" spans="5:10" x14ac:dyDescent="0.2">
      <c r="J456" s="27"/>
    </row>
    <row r="457" spans="5:10" x14ac:dyDescent="0.2">
      <c r="J457" s="27"/>
    </row>
    <row r="458" spans="5:10" x14ac:dyDescent="0.2">
      <c r="J458" s="27"/>
    </row>
    <row r="459" spans="5:10" x14ac:dyDescent="0.2">
      <c r="J459" s="27"/>
    </row>
    <row r="460" spans="5:10" x14ac:dyDescent="0.2">
      <c r="J460" s="27"/>
    </row>
    <row r="461" spans="5:10" x14ac:dyDescent="0.2">
      <c r="J461" s="27"/>
    </row>
    <row r="462" spans="5:10" ht="15" x14ac:dyDescent="0.25">
      <c r="G462" s="62"/>
      <c r="J462" s="27"/>
    </row>
    <row r="463" spans="5:10" ht="15" x14ac:dyDescent="0.25">
      <c r="I463" s="62"/>
      <c r="J463" s="27"/>
    </row>
    <row r="464" spans="5:10" x14ac:dyDescent="0.2">
      <c r="J464" s="27"/>
    </row>
    <row r="465" spans="5:10" ht="15" x14ac:dyDescent="0.25">
      <c r="H465" s="62"/>
      <c r="J465" s="27"/>
    </row>
    <row r="466" spans="5:10" ht="15" x14ac:dyDescent="0.25">
      <c r="F466" s="62"/>
      <c r="J466" s="27"/>
    </row>
    <row r="467" spans="5:10" ht="15" x14ac:dyDescent="0.25">
      <c r="E467" s="62"/>
      <c r="J467" s="27"/>
    </row>
    <row r="469" spans="5:10" ht="15" x14ac:dyDescent="0.25">
      <c r="J469" s="62"/>
    </row>
    <row r="470" spans="5:10" x14ac:dyDescent="0.2">
      <c r="J470" s="27"/>
    </row>
    <row r="471" spans="5:10" x14ac:dyDescent="0.2">
      <c r="G471" s="27"/>
      <c r="I471" s="27"/>
      <c r="J471" s="27"/>
    </row>
    <row r="472" spans="5:10" x14ac:dyDescent="0.2">
      <c r="E472" s="27"/>
      <c r="H472" s="27"/>
      <c r="J472" s="27"/>
    </row>
    <row r="473" spans="5:10" ht="15" x14ac:dyDescent="0.25">
      <c r="G473" s="62"/>
      <c r="I473" s="62"/>
      <c r="J473" s="27"/>
    </row>
    <row r="474" spans="5:10" ht="15" x14ac:dyDescent="0.25">
      <c r="E474" s="62"/>
      <c r="H474" s="62"/>
      <c r="J474" s="27"/>
    </row>
    <row r="475" spans="5:10" x14ac:dyDescent="0.2">
      <c r="J475" s="27"/>
    </row>
    <row r="476" spans="5:10" x14ac:dyDescent="0.2">
      <c r="F476" s="27"/>
      <c r="J476" s="27"/>
    </row>
    <row r="477" spans="5:10" x14ac:dyDescent="0.2">
      <c r="J477" s="27"/>
    </row>
    <row r="478" spans="5:10" ht="15" x14ac:dyDescent="0.25">
      <c r="F478" s="62"/>
      <c r="H478" s="27"/>
    </row>
    <row r="479" spans="5:10" ht="15" x14ac:dyDescent="0.25">
      <c r="G479" s="27"/>
      <c r="I479" s="27"/>
      <c r="J479" s="62"/>
    </row>
    <row r="480" spans="5:10" ht="15" x14ac:dyDescent="0.25">
      <c r="F480" s="27"/>
      <c r="H480" s="62"/>
      <c r="J480" s="27"/>
    </row>
    <row r="481" spans="6:10" ht="15" x14ac:dyDescent="0.25">
      <c r="G481" s="62"/>
      <c r="I481" s="62"/>
      <c r="J481" s="27"/>
    </row>
    <row r="482" spans="6:10" ht="15" x14ac:dyDescent="0.25">
      <c r="F482" s="62"/>
      <c r="J482" s="27"/>
    </row>
    <row r="483" spans="6:10" x14ac:dyDescent="0.2">
      <c r="J483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60" max="11" man="1"/>
    <brk id="94" max="11" man="1"/>
    <brk id="130" max="11" man="1"/>
    <brk id="172" max="11" man="1"/>
    <brk id="203" max="11" man="1"/>
    <brk id="23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TeamResults">
    <tabColor rgb="FF00B050"/>
  </sheetPr>
  <dimension ref="A1:AK194"/>
  <sheetViews>
    <sheetView topLeftCell="A16" workbookViewId="0">
      <pane xSplit="1" ySplit="3" topLeftCell="B19" activePane="bottomRight" state="frozen"/>
      <selection activeCell="A16" sqref="A16"/>
      <selection pane="topRight" activeCell="B16" sqref="B16"/>
      <selection pane="bottomLeft" activeCell="A19" sqref="A19"/>
      <selection pane="bottomRight" activeCell="A66" sqref="A66"/>
    </sheetView>
  </sheetViews>
  <sheetFormatPr defaultRowHeight="12.75" outlineLevelRow="1" x14ac:dyDescent="0.2"/>
  <cols>
    <col min="1" max="1" width="11.7109375" style="2" customWidth="1"/>
    <col min="2" max="2" width="10.140625" style="2" bestFit="1" customWidth="1"/>
    <col min="3" max="6" width="9.140625" style="2"/>
    <col min="7" max="7" width="9.85546875" style="2" customWidth="1"/>
    <col min="8" max="13" width="9.140625" style="2"/>
    <col min="14" max="17" width="9.7109375" style="2" customWidth="1"/>
    <col min="18" max="18" width="2.7109375" style="2" customWidth="1"/>
    <col min="19" max="35" width="9.7109375" style="2" customWidth="1"/>
    <col min="36" max="36" width="1.7109375" style="2" customWidth="1"/>
    <col min="37" max="16384" width="9.140625" style="2"/>
  </cols>
  <sheetData>
    <row r="1" spans="1:37" hidden="1" outlineLevel="1" x14ac:dyDescent="0.2">
      <c r="A1" s="41" t="s">
        <v>761</v>
      </c>
      <c r="B1" s="25">
        <f>B$42</f>
        <v>10</v>
      </c>
      <c r="C1" s="25">
        <f t="shared" ref="C1:Q1" si="0">C$42</f>
        <v>11</v>
      </c>
      <c r="D1" s="25">
        <f t="shared" si="0"/>
        <v>14</v>
      </c>
      <c r="E1" s="25">
        <f t="shared" si="0"/>
        <v>16</v>
      </c>
      <c r="F1" s="25">
        <f t="shared" si="0"/>
        <v>3</v>
      </c>
      <c r="G1" s="25">
        <f t="shared" si="0"/>
        <v>5</v>
      </c>
      <c r="H1" s="25">
        <f t="shared" si="0"/>
        <v>4</v>
      </c>
      <c r="I1" s="25">
        <f t="shared" si="0"/>
        <v>7</v>
      </c>
      <c r="J1" s="25">
        <f t="shared" si="0"/>
        <v>8</v>
      </c>
      <c r="K1" s="25">
        <f t="shared" si="0"/>
        <v>15</v>
      </c>
      <c r="L1" s="25">
        <f t="shared" si="0"/>
        <v>1</v>
      </c>
      <c r="M1" s="25">
        <f t="shared" si="0"/>
        <v>13</v>
      </c>
      <c r="N1" s="25">
        <f t="shared" si="0"/>
        <v>2</v>
      </c>
      <c r="O1" s="25">
        <f t="shared" si="0"/>
        <v>6</v>
      </c>
      <c r="P1" s="25">
        <f t="shared" si="0"/>
        <v>9</v>
      </c>
      <c r="Q1" s="25">
        <f t="shared" si="0"/>
        <v>12</v>
      </c>
      <c r="S1" s="64" t="str">
        <f>A1</f>
        <v>TeamFormula1</v>
      </c>
      <c r="T1" s="65">
        <f t="shared" ref="T1:AI1" si="1">T$42</f>
        <v>10</v>
      </c>
      <c r="U1" s="65">
        <f t="shared" si="1"/>
        <v>11</v>
      </c>
      <c r="V1" s="65">
        <f t="shared" si="1"/>
        <v>14</v>
      </c>
      <c r="W1" s="65" t="str">
        <f t="shared" si="1"/>
        <v xml:space="preserve">- </v>
      </c>
      <c r="X1" s="65">
        <f t="shared" si="1"/>
        <v>3</v>
      </c>
      <c r="Y1" s="65">
        <f t="shared" si="1"/>
        <v>5</v>
      </c>
      <c r="Z1" s="65">
        <f t="shared" si="1"/>
        <v>4</v>
      </c>
      <c r="AA1" s="65">
        <f t="shared" si="1"/>
        <v>7</v>
      </c>
      <c r="AB1" s="65">
        <f t="shared" si="1"/>
        <v>8</v>
      </c>
      <c r="AC1" s="65">
        <f t="shared" si="1"/>
        <v>15</v>
      </c>
      <c r="AD1" s="65">
        <f t="shared" si="1"/>
        <v>1</v>
      </c>
      <c r="AE1" s="65">
        <f t="shared" si="1"/>
        <v>13</v>
      </c>
      <c r="AF1" s="65">
        <f t="shared" si="1"/>
        <v>2</v>
      </c>
      <c r="AG1" s="65">
        <f t="shared" si="1"/>
        <v>6</v>
      </c>
      <c r="AH1" s="65">
        <f t="shared" si="1"/>
        <v>9</v>
      </c>
      <c r="AI1" s="65">
        <f t="shared" si="1"/>
        <v>12</v>
      </c>
      <c r="AK1" s="66" t="s">
        <v>762</v>
      </c>
    </row>
    <row r="2" spans="1:37" hidden="1" outlineLevel="1" x14ac:dyDescent="0.2"/>
    <row r="3" spans="1:37" hidden="1" outlineLevel="1" x14ac:dyDescent="0.2">
      <c r="A3" s="67"/>
      <c r="B3" s="68" t="s">
        <v>68</v>
      </c>
      <c r="C3" s="68" t="s">
        <v>59</v>
      </c>
      <c r="D3" s="68" t="s">
        <v>81</v>
      </c>
      <c r="E3" s="68" t="s">
        <v>360</v>
      </c>
      <c r="F3" s="68" t="s">
        <v>24</v>
      </c>
      <c r="G3" s="68" t="s">
        <v>30</v>
      </c>
      <c r="H3" s="68" t="s">
        <v>52</v>
      </c>
      <c r="I3" s="68" t="s">
        <v>77</v>
      </c>
      <c r="J3" s="68" t="s">
        <v>105</v>
      </c>
      <c r="K3" s="68" t="s">
        <v>19</v>
      </c>
      <c r="L3" s="68" t="s">
        <v>40</v>
      </c>
      <c r="M3" s="68" t="s">
        <v>109</v>
      </c>
      <c r="N3" s="68" t="s">
        <v>35</v>
      </c>
      <c r="O3" s="68" t="s">
        <v>96</v>
      </c>
      <c r="P3" s="68" t="s">
        <v>174</v>
      </c>
      <c r="Q3" s="68" t="s">
        <v>43</v>
      </c>
      <c r="R3" s="67"/>
      <c r="S3" s="67"/>
      <c r="T3" s="68" t="s">
        <v>68</v>
      </c>
      <c r="U3" s="68" t="s">
        <v>59</v>
      </c>
      <c r="V3" s="68" t="s">
        <v>81</v>
      </c>
      <c r="W3" s="68" t="s">
        <v>360</v>
      </c>
      <c r="X3" s="68" t="s">
        <v>24</v>
      </c>
      <c r="Y3" s="68" t="s">
        <v>30</v>
      </c>
      <c r="Z3" s="68" t="s">
        <v>52</v>
      </c>
      <c r="AA3" s="68" t="s">
        <v>77</v>
      </c>
      <c r="AB3" s="68" t="s">
        <v>105</v>
      </c>
      <c r="AC3" s="68" t="s">
        <v>19</v>
      </c>
      <c r="AD3" s="68" t="s">
        <v>40</v>
      </c>
      <c r="AE3" s="68" t="s">
        <v>109</v>
      </c>
      <c r="AF3" s="68" t="s">
        <v>35</v>
      </c>
      <c r="AG3" s="68" t="s">
        <v>96</v>
      </c>
      <c r="AH3" s="68" t="s">
        <v>174</v>
      </c>
      <c r="AI3" s="68" t="s">
        <v>43</v>
      </c>
    </row>
    <row r="4" spans="1:37" hidden="1" outlineLevel="1" x14ac:dyDescent="0.2">
      <c r="A4" s="1" t="s">
        <v>763</v>
      </c>
      <c r="B4" s="69" t="s">
        <v>928</v>
      </c>
      <c r="C4" s="69" t="s">
        <v>928</v>
      </c>
      <c r="D4" s="69" t="s">
        <v>928</v>
      </c>
      <c r="E4" s="69" t="s">
        <v>927</v>
      </c>
      <c r="F4" s="69" t="s">
        <v>928</v>
      </c>
      <c r="G4" s="69" t="s">
        <v>928</v>
      </c>
      <c r="H4" s="69" t="s">
        <v>928</v>
      </c>
      <c r="I4" s="69" t="s">
        <v>928</v>
      </c>
      <c r="J4" s="69" t="s">
        <v>928</v>
      </c>
      <c r="K4" s="69" t="s">
        <v>928</v>
      </c>
      <c r="L4" s="69" t="s">
        <v>928</v>
      </c>
      <c r="M4" s="69" t="s">
        <v>928</v>
      </c>
      <c r="N4" s="69" t="s">
        <v>928</v>
      </c>
      <c r="O4" s="69" t="s">
        <v>928</v>
      </c>
      <c r="P4" s="69" t="s">
        <v>928</v>
      </c>
      <c r="Q4" s="69" t="s">
        <v>928</v>
      </c>
      <c r="S4" s="1" t="s">
        <v>763</v>
      </c>
      <c r="T4" s="69" t="s">
        <v>928</v>
      </c>
      <c r="U4" s="69" t="s">
        <v>928</v>
      </c>
      <c r="V4" s="69" t="s">
        <v>928</v>
      </c>
      <c r="W4" s="69" t="s">
        <v>927</v>
      </c>
      <c r="X4" s="69" t="s">
        <v>928</v>
      </c>
      <c r="Y4" s="69" t="s">
        <v>928</v>
      </c>
      <c r="Z4" s="69" t="s">
        <v>928</v>
      </c>
      <c r="AA4" s="69" t="s">
        <v>928</v>
      </c>
      <c r="AB4" s="69" t="s">
        <v>928</v>
      </c>
      <c r="AC4" s="69" t="s">
        <v>928</v>
      </c>
      <c r="AD4" s="69" t="s">
        <v>928</v>
      </c>
      <c r="AE4" s="69" t="s">
        <v>928</v>
      </c>
      <c r="AF4" s="69" t="s">
        <v>928</v>
      </c>
      <c r="AG4" s="69">
        <v>0</v>
      </c>
      <c r="AH4" s="69" t="s">
        <v>928</v>
      </c>
      <c r="AI4" s="69" t="s">
        <v>928</v>
      </c>
      <c r="AJ4" s="67"/>
    </row>
    <row r="5" spans="1:37" hidden="1" outlineLevel="1" x14ac:dyDescent="0.2">
      <c r="A5" s="67"/>
      <c r="B5" s="29">
        <f>A5+1</f>
        <v>1</v>
      </c>
      <c r="C5" s="29">
        <f>B5+1</f>
        <v>2</v>
      </c>
      <c r="D5" s="29">
        <f>C5+1</f>
        <v>3</v>
      </c>
      <c r="E5" s="29" t="e">
        <f>#REF!+1</f>
        <v>#REF!</v>
      </c>
      <c r="F5" s="29" t="e">
        <f t="shared" ref="F5:P5" si="2">E5+1</f>
        <v>#REF!</v>
      </c>
      <c r="G5" s="29" t="e">
        <f t="shared" si="2"/>
        <v>#REF!</v>
      </c>
      <c r="H5" s="29" t="e">
        <f t="shared" si="2"/>
        <v>#REF!</v>
      </c>
      <c r="I5" s="29" t="e">
        <f t="shared" si="2"/>
        <v>#REF!</v>
      </c>
      <c r="J5" s="29" t="e">
        <f t="shared" si="2"/>
        <v>#REF!</v>
      </c>
      <c r="K5" s="29" t="e">
        <f t="shared" si="2"/>
        <v>#REF!</v>
      </c>
      <c r="L5" s="29" t="e">
        <f t="shared" si="2"/>
        <v>#REF!</v>
      </c>
      <c r="M5" s="29" t="e">
        <f t="shared" si="2"/>
        <v>#REF!</v>
      </c>
      <c r="N5" s="29" t="e">
        <f t="shared" si="2"/>
        <v>#REF!</v>
      </c>
      <c r="O5" s="29" t="e">
        <f t="shared" si="2"/>
        <v>#REF!</v>
      </c>
      <c r="P5" s="29" t="e">
        <f t="shared" si="2"/>
        <v>#REF!</v>
      </c>
      <c r="Q5" s="29" t="e">
        <f>#REF!+1</f>
        <v>#REF!</v>
      </c>
      <c r="S5" s="67"/>
      <c r="T5" s="29">
        <f>S5+1</f>
        <v>1</v>
      </c>
      <c r="U5" s="29">
        <f>T5+1</f>
        <v>2</v>
      </c>
      <c r="V5" s="29">
        <f>U5+1</f>
        <v>3</v>
      </c>
      <c r="W5" s="29" t="e">
        <f>#REF!+1</f>
        <v>#REF!</v>
      </c>
      <c r="X5" s="29" t="e">
        <f t="shared" ref="X5:AC5" si="3">W5+1</f>
        <v>#REF!</v>
      </c>
      <c r="Y5" s="29" t="e">
        <f t="shared" si="3"/>
        <v>#REF!</v>
      </c>
      <c r="Z5" s="29" t="e">
        <f t="shared" si="3"/>
        <v>#REF!</v>
      </c>
      <c r="AA5" s="29" t="e">
        <f t="shared" si="3"/>
        <v>#REF!</v>
      </c>
      <c r="AB5" s="29" t="e">
        <f t="shared" si="3"/>
        <v>#REF!</v>
      </c>
      <c r="AC5" s="29" t="e">
        <f t="shared" si="3"/>
        <v>#REF!</v>
      </c>
      <c r="AD5" s="29" t="e">
        <f>AC5+1</f>
        <v>#REF!</v>
      </c>
      <c r="AE5" s="29" t="e">
        <f>AD5+1</f>
        <v>#REF!</v>
      </c>
      <c r="AF5" s="29" t="e">
        <f>AE5+1</f>
        <v>#REF!</v>
      </c>
      <c r="AG5" s="29" t="e">
        <f>AF5+1</f>
        <v>#REF!</v>
      </c>
      <c r="AH5" s="29" t="e">
        <f>AG5+1</f>
        <v>#REF!</v>
      </c>
      <c r="AI5" s="29" t="e">
        <f>#REF!+1</f>
        <v>#REF!</v>
      </c>
    </row>
    <row r="6" spans="1:37" hidden="1" outlineLevel="1" x14ac:dyDescent="0.2">
      <c r="A6" s="1" t="s">
        <v>764</v>
      </c>
      <c r="B6" s="70">
        <f>B40</f>
        <v>3593</v>
      </c>
      <c r="C6" s="70">
        <f t="shared" ref="C6:Q6" si="4">C40</f>
        <v>3736</v>
      </c>
      <c r="D6" s="70">
        <f>D40</f>
        <v>4408</v>
      </c>
      <c r="E6" s="70">
        <f t="shared" si="4"/>
        <v>4945</v>
      </c>
      <c r="F6" s="70">
        <f t="shared" si="4"/>
        <v>2026</v>
      </c>
      <c r="G6" s="70">
        <f t="shared" si="4"/>
        <v>2285</v>
      </c>
      <c r="H6" s="70">
        <f t="shared" si="4"/>
        <v>2241</v>
      </c>
      <c r="I6" s="70">
        <f t="shared" si="4"/>
        <v>3286</v>
      </c>
      <c r="J6" s="70">
        <f t="shared" si="4"/>
        <v>3294</v>
      </c>
      <c r="K6" s="70">
        <f t="shared" si="4"/>
        <v>4595</v>
      </c>
      <c r="L6" s="70">
        <f t="shared" si="4"/>
        <v>1720</v>
      </c>
      <c r="M6" s="70">
        <f t="shared" si="4"/>
        <v>4183</v>
      </c>
      <c r="N6" s="70">
        <f t="shared" si="4"/>
        <v>1807</v>
      </c>
      <c r="O6" s="70">
        <f t="shared" si="4"/>
        <v>2987</v>
      </c>
      <c r="P6" s="70">
        <f t="shared" si="4"/>
        <v>3341</v>
      </c>
      <c r="Q6" s="70">
        <f t="shared" si="4"/>
        <v>3995</v>
      </c>
      <c r="S6" s="1" t="s">
        <v>764</v>
      </c>
      <c r="T6" s="70">
        <f>T40</f>
        <v>3593</v>
      </c>
      <c r="U6" s="70">
        <f>U40</f>
        <v>3736</v>
      </c>
      <c r="V6" s="70">
        <f>V40</f>
        <v>4408</v>
      </c>
      <c r="W6" s="70" t="str">
        <f>IF(W$4="N","-",W40)</f>
        <v>-</v>
      </c>
      <c r="X6" s="70">
        <f t="shared" ref="X6:AI6" si="5">X40</f>
        <v>2026</v>
      </c>
      <c r="Y6" s="70">
        <f t="shared" si="5"/>
        <v>2285</v>
      </c>
      <c r="Z6" s="70">
        <f t="shared" si="5"/>
        <v>2241</v>
      </c>
      <c r="AA6" s="70">
        <f t="shared" si="5"/>
        <v>3286</v>
      </c>
      <c r="AB6" s="70">
        <f t="shared" si="5"/>
        <v>3294</v>
      </c>
      <c r="AC6" s="70">
        <f t="shared" si="5"/>
        <v>4595</v>
      </c>
      <c r="AD6" s="70">
        <f t="shared" si="5"/>
        <v>1720</v>
      </c>
      <c r="AE6" s="70">
        <f t="shared" si="5"/>
        <v>4183</v>
      </c>
      <c r="AF6" s="70">
        <f t="shared" si="5"/>
        <v>1807</v>
      </c>
      <c r="AG6" s="70">
        <f t="shared" si="5"/>
        <v>2987</v>
      </c>
      <c r="AH6" s="70">
        <f t="shared" si="5"/>
        <v>3341</v>
      </c>
      <c r="AI6" s="70">
        <f t="shared" si="5"/>
        <v>3995</v>
      </c>
    </row>
    <row r="7" spans="1:37" hidden="1" outlineLevel="1" x14ac:dyDescent="0.2">
      <c r="A7" s="1" t="s">
        <v>765</v>
      </c>
      <c r="B7" s="71">
        <f t="shared" ref="B7:Q7" si="6">IF(SUM($A6:$R6)=0,0,COUNTIF($A6:$R6,"&lt;"&amp;B6)+1)</f>
        <v>10</v>
      </c>
      <c r="C7" s="71">
        <f t="shared" si="6"/>
        <v>11</v>
      </c>
      <c r="D7" s="71">
        <f t="shared" si="6"/>
        <v>14</v>
      </c>
      <c r="E7" s="71">
        <f t="shared" si="6"/>
        <v>16</v>
      </c>
      <c r="F7" s="71">
        <f t="shared" si="6"/>
        <v>3</v>
      </c>
      <c r="G7" s="71">
        <f t="shared" si="6"/>
        <v>5</v>
      </c>
      <c r="H7" s="71">
        <f t="shared" si="6"/>
        <v>4</v>
      </c>
      <c r="I7" s="71">
        <f t="shared" si="6"/>
        <v>7</v>
      </c>
      <c r="J7" s="71">
        <f t="shared" si="6"/>
        <v>8</v>
      </c>
      <c r="K7" s="71">
        <f t="shared" si="6"/>
        <v>15</v>
      </c>
      <c r="L7" s="71">
        <f t="shared" si="6"/>
        <v>1</v>
      </c>
      <c r="M7" s="71">
        <f t="shared" si="6"/>
        <v>13</v>
      </c>
      <c r="N7" s="71">
        <f t="shared" si="6"/>
        <v>2</v>
      </c>
      <c r="O7" s="71">
        <f t="shared" si="6"/>
        <v>6</v>
      </c>
      <c r="P7" s="71">
        <f t="shared" si="6"/>
        <v>9</v>
      </c>
      <c r="Q7" s="71">
        <f t="shared" si="6"/>
        <v>12</v>
      </c>
      <c r="S7" s="1" t="s">
        <v>765</v>
      </c>
      <c r="T7" s="71">
        <f t="shared" ref="T7:AI7" si="7">IF(SUM($S6:$AJ6)=0,0,IF(T$4="N","-",COUNTIF($S6:$AJ6,"&lt;"&amp;T6)+1))</f>
        <v>10</v>
      </c>
      <c r="U7" s="71">
        <f t="shared" si="7"/>
        <v>11</v>
      </c>
      <c r="V7" s="71">
        <f t="shared" si="7"/>
        <v>14</v>
      </c>
      <c r="W7" s="71" t="str">
        <f t="shared" si="7"/>
        <v>-</v>
      </c>
      <c r="X7" s="71">
        <f t="shared" si="7"/>
        <v>3</v>
      </c>
      <c r="Y7" s="71">
        <f t="shared" si="7"/>
        <v>5</v>
      </c>
      <c r="Z7" s="71">
        <f t="shared" si="7"/>
        <v>4</v>
      </c>
      <c r="AA7" s="71">
        <f t="shared" si="7"/>
        <v>7</v>
      </c>
      <c r="AB7" s="71">
        <f t="shared" si="7"/>
        <v>8</v>
      </c>
      <c r="AC7" s="71">
        <f t="shared" si="7"/>
        <v>15</v>
      </c>
      <c r="AD7" s="71">
        <f t="shared" si="7"/>
        <v>1</v>
      </c>
      <c r="AE7" s="71">
        <f t="shared" si="7"/>
        <v>13</v>
      </c>
      <c r="AF7" s="71">
        <f t="shared" si="7"/>
        <v>2</v>
      </c>
      <c r="AG7" s="71">
        <f t="shared" si="7"/>
        <v>6</v>
      </c>
      <c r="AH7" s="71">
        <f t="shared" si="7"/>
        <v>9</v>
      </c>
      <c r="AI7" s="71">
        <f t="shared" si="7"/>
        <v>12</v>
      </c>
    </row>
    <row r="8" spans="1:37" hidden="1" outlineLevel="1" x14ac:dyDescent="0.2">
      <c r="A8" s="1" t="s">
        <v>5</v>
      </c>
      <c r="B8" s="70">
        <f t="shared" ref="B8:Q8" si="8">B7-B42</f>
        <v>0</v>
      </c>
      <c r="C8" s="70">
        <f t="shared" si="8"/>
        <v>0</v>
      </c>
      <c r="D8" s="70">
        <f>D7-D42</f>
        <v>0</v>
      </c>
      <c r="E8" s="70">
        <f t="shared" si="8"/>
        <v>0</v>
      </c>
      <c r="F8" s="70">
        <f t="shared" si="8"/>
        <v>0</v>
      </c>
      <c r="G8" s="70">
        <f t="shared" si="8"/>
        <v>0</v>
      </c>
      <c r="H8" s="70">
        <f t="shared" si="8"/>
        <v>0</v>
      </c>
      <c r="I8" s="70">
        <f t="shared" si="8"/>
        <v>0</v>
      </c>
      <c r="J8" s="70">
        <f t="shared" si="8"/>
        <v>0</v>
      </c>
      <c r="K8" s="70">
        <f t="shared" si="8"/>
        <v>0</v>
      </c>
      <c r="L8" s="70">
        <f t="shared" si="8"/>
        <v>0</v>
      </c>
      <c r="M8" s="70">
        <f t="shared" si="8"/>
        <v>0</v>
      </c>
      <c r="N8" s="70">
        <f t="shared" si="8"/>
        <v>0</v>
      </c>
      <c r="O8" s="70">
        <f t="shared" si="8"/>
        <v>0</v>
      </c>
      <c r="P8" s="70">
        <f t="shared" si="8"/>
        <v>0</v>
      </c>
      <c r="Q8" s="70">
        <f t="shared" si="8"/>
        <v>0</v>
      </c>
      <c r="S8" s="1" t="s">
        <v>5</v>
      </c>
      <c r="T8" s="70">
        <f t="shared" ref="T8:AI8" si="9">IF(T$4="N",0,T7-T42)</f>
        <v>0</v>
      </c>
      <c r="U8" s="70">
        <f t="shared" si="9"/>
        <v>0</v>
      </c>
      <c r="V8" s="70">
        <f>IF(V$4="N",0,V7-V42)</f>
        <v>0</v>
      </c>
      <c r="W8" s="70">
        <f t="shared" si="9"/>
        <v>0</v>
      </c>
      <c r="X8" s="70">
        <f t="shared" si="9"/>
        <v>0</v>
      </c>
      <c r="Y8" s="70">
        <f t="shared" si="9"/>
        <v>0</v>
      </c>
      <c r="Z8" s="70">
        <f t="shared" si="9"/>
        <v>0</v>
      </c>
      <c r="AA8" s="70">
        <f t="shared" si="9"/>
        <v>0</v>
      </c>
      <c r="AB8" s="70">
        <f t="shared" si="9"/>
        <v>0</v>
      </c>
      <c r="AC8" s="70">
        <f t="shared" si="9"/>
        <v>0</v>
      </c>
      <c r="AD8" s="70">
        <f t="shared" si="9"/>
        <v>0</v>
      </c>
      <c r="AE8" s="70">
        <f t="shared" si="9"/>
        <v>0</v>
      </c>
      <c r="AF8" s="70">
        <f t="shared" si="9"/>
        <v>0</v>
      </c>
      <c r="AG8" s="70">
        <f t="shared" si="9"/>
        <v>0</v>
      </c>
      <c r="AH8" s="70">
        <f t="shared" si="9"/>
        <v>0</v>
      </c>
      <c r="AI8" s="70">
        <f t="shared" si="9"/>
        <v>0</v>
      </c>
    </row>
    <row r="9" spans="1:37" ht="13.5" hidden="1" outlineLevel="1" thickBot="1" x14ac:dyDescent="0.25">
      <c r="A9" s="72" t="s">
        <v>5</v>
      </c>
      <c r="B9" s="73">
        <f>SUM(A8:AJ8)</f>
        <v>0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S9" s="1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</row>
    <row r="10" spans="1:37" hidden="1" outlineLevel="1" x14ac:dyDescent="0.2">
      <c r="A10" s="1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S10" s="1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</row>
    <row r="11" spans="1:37" hidden="1" outlineLevel="1" x14ac:dyDescent="0.2">
      <c r="A11" s="1" t="s">
        <v>764</v>
      </c>
      <c r="B11" s="70">
        <f ca="1">B56</f>
        <v>36</v>
      </c>
      <c r="C11" s="70">
        <f t="shared" ref="C11:Q11" ca="1" si="10">C56</f>
        <v>50</v>
      </c>
      <c r="D11" s="70">
        <f ca="1">D56</f>
        <v>46</v>
      </c>
      <c r="E11" s="70">
        <f t="shared" ca="1" si="10"/>
        <v>58</v>
      </c>
      <c r="F11" s="70">
        <f t="shared" ca="1" si="10"/>
        <v>9</v>
      </c>
      <c r="G11" s="70">
        <f t="shared" ca="1" si="10"/>
        <v>19</v>
      </c>
      <c r="H11" s="70">
        <f t="shared" ca="1" si="10"/>
        <v>21</v>
      </c>
      <c r="I11" s="70">
        <f t="shared" ca="1" si="10"/>
        <v>21</v>
      </c>
      <c r="J11" s="70">
        <f t="shared" ca="1" si="10"/>
        <v>35</v>
      </c>
      <c r="K11" s="70">
        <f t="shared" ca="1" si="10"/>
        <v>58</v>
      </c>
      <c r="L11" s="70">
        <f t="shared" ca="1" si="10"/>
        <v>6</v>
      </c>
      <c r="M11" s="70">
        <f t="shared" ca="1" si="10"/>
        <v>60</v>
      </c>
      <c r="N11" s="70">
        <f t="shared" ca="1" si="10"/>
        <v>12</v>
      </c>
      <c r="O11" s="70">
        <f t="shared" ca="1" si="10"/>
        <v>37</v>
      </c>
      <c r="P11" s="70">
        <f t="shared" ca="1" si="10"/>
        <v>30</v>
      </c>
      <c r="Q11" s="70">
        <f t="shared" ca="1" si="10"/>
        <v>46</v>
      </c>
      <c r="S11" s="1" t="s">
        <v>764</v>
      </c>
      <c r="T11" s="76">
        <f t="shared" ref="T11:AI11" ca="1" si="11">IF(T$4="N","-",T56)</f>
        <v>36</v>
      </c>
      <c r="U11" s="76">
        <f t="shared" ca="1" si="11"/>
        <v>49</v>
      </c>
      <c r="V11" s="76">
        <f ca="1">IF(V$4="N","-",V56)</f>
        <v>46</v>
      </c>
      <c r="W11" s="76" t="str">
        <f t="shared" si="11"/>
        <v>-</v>
      </c>
      <c r="X11" s="76">
        <f t="shared" ca="1" si="11"/>
        <v>9</v>
      </c>
      <c r="Y11" s="76">
        <f t="shared" ca="1" si="11"/>
        <v>19</v>
      </c>
      <c r="Z11" s="76">
        <f t="shared" ca="1" si="11"/>
        <v>21</v>
      </c>
      <c r="AA11" s="76">
        <f t="shared" ca="1" si="11"/>
        <v>21</v>
      </c>
      <c r="AB11" s="76">
        <f t="shared" ca="1" si="11"/>
        <v>35</v>
      </c>
      <c r="AC11" s="76">
        <f t="shared" ca="1" si="11"/>
        <v>56</v>
      </c>
      <c r="AD11" s="76">
        <f t="shared" ca="1" si="11"/>
        <v>6</v>
      </c>
      <c r="AE11" s="76">
        <f t="shared" ca="1" si="11"/>
        <v>58</v>
      </c>
      <c r="AF11" s="76">
        <f t="shared" ca="1" si="11"/>
        <v>12</v>
      </c>
      <c r="AG11" s="76">
        <f t="shared" ca="1" si="11"/>
        <v>36</v>
      </c>
      <c r="AH11" s="76">
        <f t="shared" ca="1" si="11"/>
        <v>30</v>
      </c>
      <c r="AI11" s="76">
        <f t="shared" ca="1" si="11"/>
        <v>46</v>
      </c>
      <c r="AJ11" s="77"/>
    </row>
    <row r="12" spans="1:37" hidden="1" outlineLevel="1" x14ac:dyDescent="0.2">
      <c r="A12" s="1" t="s">
        <v>765</v>
      </c>
      <c r="B12" s="71">
        <f t="shared" ref="B12:Q12" ca="1" si="12">COUNTIF($A11:$R11,"&lt;"&amp;B11)+1</f>
        <v>9</v>
      </c>
      <c r="C12" s="71">
        <f t="shared" ca="1" si="12"/>
        <v>13</v>
      </c>
      <c r="D12" s="71">
        <f t="shared" ca="1" si="12"/>
        <v>11</v>
      </c>
      <c r="E12" s="71">
        <f t="shared" ca="1" si="12"/>
        <v>14</v>
      </c>
      <c r="F12" s="71">
        <f t="shared" ca="1" si="12"/>
        <v>2</v>
      </c>
      <c r="G12" s="71">
        <f t="shared" ca="1" si="12"/>
        <v>4</v>
      </c>
      <c r="H12" s="71">
        <f t="shared" ca="1" si="12"/>
        <v>5</v>
      </c>
      <c r="I12" s="71">
        <f t="shared" ca="1" si="12"/>
        <v>5</v>
      </c>
      <c r="J12" s="71">
        <f t="shared" ca="1" si="12"/>
        <v>8</v>
      </c>
      <c r="K12" s="71">
        <f t="shared" ca="1" si="12"/>
        <v>14</v>
      </c>
      <c r="L12" s="71">
        <f t="shared" ca="1" si="12"/>
        <v>1</v>
      </c>
      <c r="M12" s="71">
        <f t="shared" ca="1" si="12"/>
        <v>16</v>
      </c>
      <c r="N12" s="71">
        <f t="shared" ca="1" si="12"/>
        <v>3</v>
      </c>
      <c r="O12" s="71">
        <f t="shared" ca="1" si="12"/>
        <v>10</v>
      </c>
      <c r="P12" s="71">
        <f t="shared" ca="1" si="12"/>
        <v>7</v>
      </c>
      <c r="Q12" s="71">
        <f t="shared" ca="1" si="12"/>
        <v>11</v>
      </c>
      <c r="S12" s="1" t="s">
        <v>765</v>
      </c>
      <c r="T12" s="71">
        <f t="shared" ref="T12:AI12" ca="1" si="13">IF(T$4="N","-",COUNTIF($S11:$AJ11,"&lt;"&amp;T11)+1)</f>
        <v>9</v>
      </c>
      <c r="U12" s="71">
        <f t="shared" ca="1" si="13"/>
        <v>13</v>
      </c>
      <c r="V12" s="71">
        <f t="shared" ca="1" si="13"/>
        <v>11</v>
      </c>
      <c r="W12" s="71" t="str">
        <f t="shared" si="13"/>
        <v>-</v>
      </c>
      <c r="X12" s="71">
        <f t="shared" ca="1" si="13"/>
        <v>2</v>
      </c>
      <c r="Y12" s="71">
        <f t="shared" ca="1" si="13"/>
        <v>4</v>
      </c>
      <c r="Z12" s="71">
        <f t="shared" ca="1" si="13"/>
        <v>5</v>
      </c>
      <c r="AA12" s="71">
        <f t="shared" ca="1" si="13"/>
        <v>5</v>
      </c>
      <c r="AB12" s="71">
        <f t="shared" ca="1" si="13"/>
        <v>8</v>
      </c>
      <c r="AC12" s="71">
        <f t="shared" ca="1" si="13"/>
        <v>14</v>
      </c>
      <c r="AD12" s="71">
        <f t="shared" ca="1" si="13"/>
        <v>1</v>
      </c>
      <c r="AE12" s="71">
        <f t="shared" ca="1" si="13"/>
        <v>15</v>
      </c>
      <c r="AF12" s="71">
        <f t="shared" ca="1" si="13"/>
        <v>3</v>
      </c>
      <c r="AG12" s="71">
        <f t="shared" ca="1" si="13"/>
        <v>9</v>
      </c>
      <c r="AH12" s="71">
        <f t="shared" ca="1" si="13"/>
        <v>7</v>
      </c>
      <c r="AI12" s="71">
        <f t="shared" ca="1" si="13"/>
        <v>11</v>
      </c>
    </row>
    <row r="13" spans="1:37" hidden="1" outlineLevel="1" x14ac:dyDescent="0.2">
      <c r="A13" s="1" t="s">
        <v>5</v>
      </c>
      <c r="B13" s="78">
        <f t="shared" ref="B13:Q13" ca="1" si="14">B12-B57</f>
        <v>0</v>
      </c>
      <c r="C13" s="78">
        <f t="shared" ca="1" si="14"/>
        <v>0</v>
      </c>
      <c r="D13" s="78">
        <f ca="1">D12-D57</f>
        <v>0</v>
      </c>
      <c r="E13" s="78">
        <f t="shared" ca="1" si="14"/>
        <v>0</v>
      </c>
      <c r="F13" s="78">
        <f t="shared" ca="1" si="14"/>
        <v>0</v>
      </c>
      <c r="G13" s="78">
        <f t="shared" ca="1" si="14"/>
        <v>0</v>
      </c>
      <c r="H13" s="78">
        <f t="shared" ca="1" si="14"/>
        <v>0</v>
      </c>
      <c r="I13" s="78">
        <f t="shared" ca="1" si="14"/>
        <v>0</v>
      </c>
      <c r="J13" s="78">
        <f t="shared" ca="1" si="14"/>
        <v>0</v>
      </c>
      <c r="K13" s="78">
        <f t="shared" ca="1" si="14"/>
        <v>0</v>
      </c>
      <c r="L13" s="78">
        <f t="shared" ca="1" si="14"/>
        <v>0</v>
      </c>
      <c r="M13" s="78">
        <f t="shared" ca="1" si="14"/>
        <v>0</v>
      </c>
      <c r="N13" s="78">
        <f t="shared" ca="1" si="14"/>
        <v>0</v>
      </c>
      <c r="O13" s="78">
        <f t="shared" ca="1" si="14"/>
        <v>0</v>
      </c>
      <c r="P13" s="78">
        <f t="shared" ca="1" si="14"/>
        <v>0</v>
      </c>
      <c r="Q13" s="78">
        <f t="shared" ca="1" si="14"/>
        <v>0</v>
      </c>
      <c r="S13" s="1" t="s">
        <v>5</v>
      </c>
      <c r="T13" s="70">
        <f ca="1">IF(T$4="N",0,T12-T57)</f>
        <v>0</v>
      </c>
      <c r="U13" s="70">
        <f t="shared" ref="U13:AI13" ca="1" si="15">IF(U$4="N",0,U12-U57)</f>
        <v>0</v>
      </c>
      <c r="V13" s="70">
        <f ca="1">IF(V$4="N",0,V12-V57)</f>
        <v>0</v>
      </c>
      <c r="W13" s="70">
        <f t="shared" si="15"/>
        <v>0</v>
      </c>
      <c r="X13" s="70">
        <f t="shared" ca="1" si="15"/>
        <v>0</v>
      </c>
      <c r="Y13" s="70">
        <f t="shared" ca="1" si="15"/>
        <v>0</v>
      </c>
      <c r="Z13" s="70">
        <f t="shared" ca="1" si="15"/>
        <v>0</v>
      </c>
      <c r="AA13" s="70">
        <f t="shared" ca="1" si="15"/>
        <v>0</v>
      </c>
      <c r="AB13" s="70">
        <f t="shared" ca="1" si="15"/>
        <v>0</v>
      </c>
      <c r="AC13" s="70">
        <f t="shared" ca="1" si="15"/>
        <v>0</v>
      </c>
      <c r="AD13" s="70">
        <f t="shared" ca="1" si="15"/>
        <v>0</v>
      </c>
      <c r="AE13" s="70">
        <f t="shared" ca="1" si="15"/>
        <v>0</v>
      </c>
      <c r="AF13" s="70">
        <f t="shared" ca="1" si="15"/>
        <v>0</v>
      </c>
      <c r="AG13" s="70">
        <f t="shared" ca="1" si="15"/>
        <v>0</v>
      </c>
      <c r="AH13" s="70">
        <f t="shared" ca="1" si="15"/>
        <v>0</v>
      </c>
      <c r="AI13" s="70">
        <f t="shared" ca="1" si="15"/>
        <v>0</v>
      </c>
    </row>
    <row r="14" spans="1:37" ht="13.5" hidden="1" outlineLevel="1" thickBot="1" x14ac:dyDescent="0.25">
      <c r="A14" s="72" t="s">
        <v>5</v>
      </c>
      <c r="B14" s="73">
        <f ca="1">SUM(A13:AJ13)</f>
        <v>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S14" s="1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</row>
    <row r="15" spans="1:37" hidden="1" outlineLevel="1" x14ac:dyDescent="0.2">
      <c r="A15" s="79" t="s">
        <v>930</v>
      </c>
      <c r="B15" s="7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S15" s="79" t="s">
        <v>930</v>
      </c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69"/>
      <c r="AI15" s="75"/>
    </row>
    <row r="16" spans="1:37" ht="26.25" collapsed="1" x14ac:dyDescent="0.4">
      <c r="A16" s="15" t="s">
        <v>924</v>
      </c>
      <c r="B16" s="15"/>
      <c r="C16" s="15"/>
      <c r="D16" s="15"/>
      <c r="E16" s="15"/>
      <c r="F16" s="15"/>
      <c r="G16" s="15"/>
      <c r="H16" s="15"/>
      <c r="I16" s="15"/>
      <c r="J16" s="15"/>
      <c r="K16" s="80"/>
      <c r="L16" s="80"/>
      <c r="M16" s="81"/>
      <c r="N16" s="82"/>
      <c r="O16" s="82"/>
      <c r="Q16" s="83" t="s">
        <v>931</v>
      </c>
      <c r="S16" s="15" t="s">
        <v>924</v>
      </c>
      <c r="T16" s="15"/>
      <c r="U16" s="15"/>
      <c r="V16" s="15"/>
      <c r="W16" s="15"/>
      <c r="X16" s="15"/>
      <c r="Y16" s="15"/>
      <c r="Z16" s="15"/>
      <c r="AA16" s="15"/>
      <c r="AB16" s="15"/>
      <c r="AC16" s="80"/>
      <c r="AD16" s="18"/>
      <c r="AE16" s="18"/>
      <c r="AF16" s="82"/>
      <c r="AG16" s="82"/>
      <c r="AH16" s="82"/>
      <c r="AI16" s="83" t="s">
        <v>931</v>
      </c>
    </row>
    <row r="17" spans="1:35" x14ac:dyDescent="0.2">
      <c r="A17" s="26" t="str">
        <f>"ALL CLUBS: "&amp;COUNTA(A3:R3)&amp;" TEAMS (note awards are based on table excluding non East Sussex Clubs)"</f>
        <v>ALL CLUBS: 16 TEAMS (note awards are based on table excluding non East Sussex Clubs)</v>
      </c>
      <c r="S17" s="26" t="str">
        <f>"EAST SUSSEX CLUBS: "&amp;COUNTIF(S4:AJ4,"Y")&amp;" TEAMS (Only East Sussex Teams qualify for awards: awards are awarded as per this table)"</f>
        <v>EAST SUSSEX CLUBS: 14 TEAMS (Only East Sussex Teams qualify for awards: awards are awarded as per this table)</v>
      </c>
    </row>
    <row r="18" spans="1:35" x14ac:dyDescent="0.2">
      <c r="A18" s="50" t="s">
        <v>766</v>
      </c>
      <c r="B18" s="50" t="str">
        <f>B$3</f>
        <v>A80</v>
      </c>
      <c r="C18" s="50" t="str">
        <f t="shared" ref="C18:Q18" si="16">C$3</f>
        <v>BEX</v>
      </c>
      <c r="D18" s="50" t="str">
        <f t="shared" si="16"/>
        <v>FRONTR</v>
      </c>
      <c r="E18" s="50" t="str">
        <f t="shared" si="16"/>
        <v>CPA</v>
      </c>
      <c r="F18" s="50" t="str">
        <f t="shared" si="16"/>
        <v>CROW</v>
      </c>
      <c r="G18" s="50" t="str">
        <f t="shared" si="16"/>
        <v>EAST/BDY</v>
      </c>
      <c r="H18" s="50" t="str">
        <f t="shared" si="16"/>
        <v>HAIL</v>
      </c>
      <c r="I18" s="50" t="str">
        <f t="shared" si="16"/>
        <v>HR/HAC</v>
      </c>
      <c r="J18" s="50" t="str">
        <f t="shared" si="16"/>
        <v>HTH/UCK</v>
      </c>
      <c r="K18" s="50" t="str">
        <f t="shared" si="16"/>
        <v>HYAC</v>
      </c>
      <c r="L18" s="50" t="str">
        <f t="shared" si="16"/>
        <v>LEW</v>
      </c>
      <c r="M18" s="50" t="str">
        <f t="shared" si="16"/>
        <v>MEAD</v>
      </c>
      <c r="N18" s="50" t="str">
        <f t="shared" si="16"/>
        <v>PSST</v>
      </c>
      <c r="O18" s="50" t="str">
        <f t="shared" si="16"/>
        <v>HEDGE</v>
      </c>
      <c r="P18" s="50" t="str">
        <f t="shared" si="16"/>
        <v>RUNW</v>
      </c>
      <c r="Q18" s="50" t="str">
        <f t="shared" si="16"/>
        <v>WAD</v>
      </c>
      <c r="S18" s="50" t="s">
        <v>766</v>
      </c>
      <c r="T18" s="50" t="str">
        <f>T$3</f>
        <v>A80</v>
      </c>
      <c r="U18" s="50" t="str">
        <f t="shared" ref="U18:AI18" si="17">U$3</f>
        <v>BEX</v>
      </c>
      <c r="V18" s="50" t="str">
        <f t="shared" si="17"/>
        <v>FRONTR</v>
      </c>
      <c r="W18" s="50" t="str">
        <f t="shared" si="17"/>
        <v>CPA</v>
      </c>
      <c r="X18" s="50" t="str">
        <f t="shared" si="17"/>
        <v>CROW</v>
      </c>
      <c r="Y18" s="50" t="str">
        <f t="shared" si="17"/>
        <v>EAST/BDY</v>
      </c>
      <c r="Z18" s="50" t="str">
        <f t="shared" si="17"/>
        <v>HAIL</v>
      </c>
      <c r="AA18" s="50" t="str">
        <f t="shared" si="17"/>
        <v>HR/HAC</v>
      </c>
      <c r="AB18" s="50" t="str">
        <f t="shared" si="17"/>
        <v>HTH/UCK</v>
      </c>
      <c r="AC18" s="50" t="str">
        <f t="shared" si="17"/>
        <v>HYAC</v>
      </c>
      <c r="AD18" s="50" t="str">
        <f t="shared" si="17"/>
        <v>LEW</v>
      </c>
      <c r="AE18" s="50" t="str">
        <f t="shared" si="17"/>
        <v>MEAD</v>
      </c>
      <c r="AF18" s="50" t="str">
        <f t="shared" si="17"/>
        <v>PSST</v>
      </c>
      <c r="AG18" s="50" t="str">
        <f t="shared" si="17"/>
        <v>HEDGE</v>
      </c>
      <c r="AH18" s="50" t="str">
        <f t="shared" si="17"/>
        <v>RUNW</v>
      </c>
      <c r="AI18" s="50" t="str">
        <f t="shared" si="17"/>
        <v>WAD</v>
      </c>
    </row>
    <row r="19" spans="1:35" x14ac:dyDescent="0.2">
      <c r="A19" s="50" t="s">
        <v>21</v>
      </c>
      <c r="B19" s="34">
        <v>141</v>
      </c>
      <c r="C19" s="32">
        <v>250</v>
      </c>
      <c r="D19" s="32">
        <v>250</v>
      </c>
      <c r="E19" s="32">
        <v>250</v>
      </c>
      <c r="F19" s="32">
        <v>9</v>
      </c>
      <c r="G19" s="32">
        <v>3</v>
      </c>
      <c r="H19" s="32">
        <v>12</v>
      </c>
      <c r="I19" s="32">
        <v>24</v>
      </c>
      <c r="J19" s="32">
        <v>155</v>
      </c>
      <c r="K19" s="32">
        <v>1</v>
      </c>
      <c r="L19" s="32">
        <v>6</v>
      </c>
      <c r="M19" s="32">
        <v>250</v>
      </c>
      <c r="N19" s="32">
        <v>4</v>
      </c>
      <c r="O19" s="32">
        <v>41</v>
      </c>
      <c r="P19" s="32">
        <v>106</v>
      </c>
      <c r="Q19" s="32">
        <v>233</v>
      </c>
      <c r="S19" s="50" t="s">
        <v>21</v>
      </c>
      <c r="T19" s="34">
        <f t="shared" ref="T19:AI34" si="18">IF(T$4="N",0,B19)</f>
        <v>141</v>
      </c>
      <c r="U19" s="34">
        <f t="shared" si="18"/>
        <v>250</v>
      </c>
      <c r="V19" s="34">
        <f t="shared" si="18"/>
        <v>250</v>
      </c>
      <c r="W19" s="34">
        <f t="shared" si="18"/>
        <v>0</v>
      </c>
      <c r="X19" s="34">
        <f t="shared" si="18"/>
        <v>9</v>
      </c>
      <c r="Y19" s="34">
        <f t="shared" si="18"/>
        <v>3</v>
      </c>
      <c r="Z19" s="34">
        <f t="shared" si="18"/>
        <v>12</v>
      </c>
      <c r="AA19" s="34">
        <f t="shared" si="18"/>
        <v>24</v>
      </c>
      <c r="AB19" s="34">
        <f t="shared" si="18"/>
        <v>155</v>
      </c>
      <c r="AC19" s="34">
        <f t="shared" si="18"/>
        <v>1</v>
      </c>
      <c r="AD19" s="34">
        <f t="shared" si="18"/>
        <v>6</v>
      </c>
      <c r="AE19" s="34">
        <f t="shared" si="18"/>
        <v>250</v>
      </c>
      <c r="AF19" s="34">
        <f t="shared" si="18"/>
        <v>4</v>
      </c>
      <c r="AG19" s="34">
        <f t="shared" si="18"/>
        <v>41</v>
      </c>
      <c r="AH19" s="34">
        <f t="shared" si="18"/>
        <v>106</v>
      </c>
      <c r="AI19" s="34">
        <f t="shared" si="18"/>
        <v>233</v>
      </c>
    </row>
    <row r="20" spans="1:35" x14ac:dyDescent="0.2">
      <c r="A20" s="50" t="s">
        <v>37</v>
      </c>
      <c r="B20" s="34">
        <v>250</v>
      </c>
      <c r="C20" s="32">
        <v>250</v>
      </c>
      <c r="D20" s="32">
        <v>250</v>
      </c>
      <c r="E20" s="32">
        <v>250</v>
      </c>
      <c r="F20" s="32">
        <v>13</v>
      </c>
      <c r="G20" s="32">
        <v>5</v>
      </c>
      <c r="H20" s="32">
        <v>59</v>
      </c>
      <c r="I20" s="32">
        <v>250</v>
      </c>
      <c r="J20" s="32">
        <v>182</v>
      </c>
      <c r="K20" s="32">
        <v>110</v>
      </c>
      <c r="L20" s="32">
        <v>19</v>
      </c>
      <c r="M20" s="32">
        <v>250</v>
      </c>
      <c r="N20" s="32">
        <v>11</v>
      </c>
      <c r="O20" s="32">
        <v>75</v>
      </c>
      <c r="P20" s="32">
        <v>143</v>
      </c>
      <c r="Q20" s="32">
        <v>238</v>
      </c>
      <c r="S20" s="50" t="s">
        <v>37</v>
      </c>
      <c r="T20" s="34">
        <f t="shared" si="18"/>
        <v>250</v>
      </c>
      <c r="U20" s="34">
        <f t="shared" si="18"/>
        <v>250</v>
      </c>
      <c r="V20" s="34">
        <f t="shared" si="18"/>
        <v>250</v>
      </c>
      <c r="W20" s="34">
        <f t="shared" si="18"/>
        <v>0</v>
      </c>
      <c r="X20" s="34">
        <f t="shared" si="18"/>
        <v>13</v>
      </c>
      <c r="Y20" s="34">
        <f t="shared" si="18"/>
        <v>5</v>
      </c>
      <c r="Z20" s="34">
        <f t="shared" si="18"/>
        <v>59</v>
      </c>
      <c r="AA20" s="34">
        <f t="shared" si="18"/>
        <v>250</v>
      </c>
      <c r="AB20" s="34">
        <f t="shared" si="18"/>
        <v>182</v>
      </c>
      <c r="AC20" s="34">
        <f t="shared" si="18"/>
        <v>110</v>
      </c>
      <c r="AD20" s="34">
        <f t="shared" si="18"/>
        <v>19</v>
      </c>
      <c r="AE20" s="34">
        <f t="shared" si="18"/>
        <v>250</v>
      </c>
      <c r="AF20" s="34">
        <f t="shared" si="18"/>
        <v>11</v>
      </c>
      <c r="AG20" s="34">
        <f t="shared" si="18"/>
        <v>75</v>
      </c>
      <c r="AH20" s="34">
        <f t="shared" si="18"/>
        <v>143</v>
      </c>
      <c r="AI20" s="34">
        <f t="shared" si="18"/>
        <v>238</v>
      </c>
    </row>
    <row r="21" spans="1:35" x14ac:dyDescent="0.2">
      <c r="A21" s="50" t="s">
        <v>45</v>
      </c>
      <c r="B21" s="34">
        <v>250</v>
      </c>
      <c r="C21" s="32">
        <v>250</v>
      </c>
      <c r="D21" s="32">
        <v>250</v>
      </c>
      <c r="E21" s="32">
        <v>250</v>
      </c>
      <c r="F21" s="32">
        <v>38</v>
      </c>
      <c r="G21" s="32">
        <v>8</v>
      </c>
      <c r="H21" s="32">
        <v>71</v>
      </c>
      <c r="I21" s="32">
        <v>250</v>
      </c>
      <c r="J21" s="32">
        <v>201</v>
      </c>
      <c r="K21" s="32">
        <v>250</v>
      </c>
      <c r="L21" s="32">
        <v>21</v>
      </c>
      <c r="M21" s="32">
        <v>250</v>
      </c>
      <c r="N21" s="32">
        <v>20</v>
      </c>
      <c r="O21" s="32">
        <v>250</v>
      </c>
      <c r="P21" s="32">
        <v>149</v>
      </c>
      <c r="Q21" s="32">
        <v>250</v>
      </c>
      <c r="S21" s="50" t="s">
        <v>45</v>
      </c>
      <c r="T21" s="34">
        <f t="shared" si="18"/>
        <v>250</v>
      </c>
      <c r="U21" s="34">
        <f t="shared" si="18"/>
        <v>250</v>
      </c>
      <c r="V21" s="34">
        <f t="shared" si="18"/>
        <v>250</v>
      </c>
      <c r="W21" s="34">
        <f t="shared" si="18"/>
        <v>0</v>
      </c>
      <c r="X21" s="34">
        <f t="shared" si="18"/>
        <v>38</v>
      </c>
      <c r="Y21" s="34">
        <f t="shared" si="18"/>
        <v>8</v>
      </c>
      <c r="Z21" s="34">
        <f t="shared" si="18"/>
        <v>71</v>
      </c>
      <c r="AA21" s="34">
        <f t="shared" si="18"/>
        <v>250</v>
      </c>
      <c r="AB21" s="34">
        <f t="shared" si="18"/>
        <v>201</v>
      </c>
      <c r="AC21" s="34">
        <f t="shared" si="18"/>
        <v>250</v>
      </c>
      <c r="AD21" s="34">
        <f t="shared" si="18"/>
        <v>21</v>
      </c>
      <c r="AE21" s="34">
        <f t="shared" si="18"/>
        <v>250</v>
      </c>
      <c r="AF21" s="34">
        <f t="shared" si="18"/>
        <v>20</v>
      </c>
      <c r="AG21" s="34">
        <f t="shared" si="18"/>
        <v>250</v>
      </c>
      <c r="AH21" s="34">
        <f t="shared" si="18"/>
        <v>149</v>
      </c>
      <c r="AI21" s="34">
        <f t="shared" si="18"/>
        <v>250</v>
      </c>
    </row>
    <row r="22" spans="1:35" x14ac:dyDescent="0.2">
      <c r="A22" s="50" t="s">
        <v>85</v>
      </c>
      <c r="B22" s="34">
        <v>250</v>
      </c>
      <c r="C22" s="32">
        <v>250</v>
      </c>
      <c r="D22" s="32">
        <v>250</v>
      </c>
      <c r="E22" s="32">
        <v>250</v>
      </c>
      <c r="F22" s="32">
        <v>43</v>
      </c>
      <c r="G22" s="32">
        <v>28</v>
      </c>
      <c r="H22" s="32">
        <v>86</v>
      </c>
      <c r="I22" s="32">
        <v>250</v>
      </c>
      <c r="J22" s="32">
        <v>221</v>
      </c>
      <c r="K22" s="32">
        <v>250</v>
      </c>
      <c r="L22" s="32">
        <v>36</v>
      </c>
      <c r="M22" s="32">
        <v>250</v>
      </c>
      <c r="N22" s="32">
        <v>32</v>
      </c>
      <c r="O22" s="32">
        <v>250</v>
      </c>
      <c r="P22" s="32">
        <v>250</v>
      </c>
      <c r="Q22" s="32">
        <v>250</v>
      </c>
      <c r="S22" s="50" t="s">
        <v>85</v>
      </c>
      <c r="T22" s="34">
        <f t="shared" si="18"/>
        <v>250</v>
      </c>
      <c r="U22" s="34">
        <f t="shared" si="18"/>
        <v>250</v>
      </c>
      <c r="V22" s="34">
        <f t="shared" si="18"/>
        <v>250</v>
      </c>
      <c r="W22" s="34">
        <f t="shared" si="18"/>
        <v>0</v>
      </c>
      <c r="X22" s="34">
        <f t="shared" si="18"/>
        <v>43</v>
      </c>
      <c r="Y22" s="34">
        <f t="shared" si="18"/>
        <v>28</v>
      </c>
      <c r="Z22" s="34">
        <f t="shared" si="18"/>
        <v>86</v>
      </c>
      <c r="AA22" s="34">
        <f t="shared" si="18"/>
        <v>250</v>
      </c>
      <c r="AB22" s="34">
        <f t="shared" si="18"/>
        <v>221</v>
      </c>
      <c r="AC22" s="34">
        <f t="shared" si="18"/>
        <v>250</v>
      </c>
      <c r="AD22" s="34">
        <f t="shared" si="18"/>
        <v>36</v>
      </c>
      <c r="AE22" s="34">
        <f t="shared" si="18"/>
        <v>250</v>
      </c>
      <c r="AF22" s="34">
        <f t="shared" si="18"/>
        <v>32</v>
      </c>
      <c r="AG22" s="34">
        <f t="shared" si="18"/>
        <v>250</v>
      </c>
      <c r="AH22" s="34">
        <f t="shared" si="18"/>
        <v>250</v>
      </c>
      <c r="AI22" s="34">
        <f t="shared" si="18"/>
        <v>250</v>
      </c>
    </row>
    <row r="23" spans="1:35" x14ac:dyDescent="0.2">
      <c r="A23" s="50" t="s">
        <v>26</v>
      </c>
      <c r="B23" s="34">
        <v>18</v>
      </c>
      <c r="C23" s="32">
        <v>90</v>
      </c>
      <c r="D23" s="32">
        <v>26</v>
      </c>
      <c r="E23" s="32">
        <v>250</v>
      </c>
      <c r="F23" s="32">
        <v>2</v>
      </c>
      <c r="G23" s="32">
        <v>136</v>
      </c>
      <c r="H23" s="32">
        <v>15</v>
      </c>
      <c r="I23" s="32">
        <v>114</v>
      </c>
      <c r="J23" s="32">
        <v>37</v>
      </c>
      <c r="K23" s="32">
        <v>250</v>
      </c>
      <c r="L23" s="32">
        <v>10</v>
      </c>
      <c r="M23" s="32">
        <v>55</v>
      </c>
      <c r="N23" s="32">
        <v>23</v>
      </c>
      <c r="O23" s="32">
        <v>34</v>
      </c>
      <c r="P23" s="32">
        <v>104</v>
      </c>
      <c r="Q23" s="32">
        <v>7</v>
      </c>
      <c r="S23" s="50" t="s">
        <v>26</v>
      </c>
      <c r="T23" s="34">
        <f t="shared" si="18"/>
        <v>18</v>
      </c>
      <c r="U23" s="34">
        <f t="shared" si="18"/>
        <v>90</v>
      </c>
      <c r="V23" s="34">
        <f t="shared" si="18"/>
        <v>26</v>
      </c>
      <c r="W23" s="34">
        <f t="shared" si="18"/>
        <v>0</v>
      </c>
      <c r="X23" s="34">
        <f t="shared" si="18"/>
        <v>2</v>
      </c>
      <c r="Y23" s="34">
        <f t="shared" si="18"/>
        <v>136</v>
      </c>
      <c r="Z23" s="34">
        <f t="shared" si="18"/>
        <v>15</v>
      </c>
      <c r="AA23" s="34">
        <f t="shared" si="18"/>
        <v>114</v>
      </c>
      <c r="AB23" s="34">
        <f t="shared" si="18"/>
        <v>37</v>
      </c>
      <c r="AC23" s="34">
        <f t="shared" si="18"/>
        <v>250</v>
      </c>
      <c r="AD23" s="34">
        <f t="shared" si="18"/>
        <v>10</v>
      </c>
      <c r="AE23" s="34">
        <f t="shared" si="18"/>
        <v>55</v>
      </c>
      <c r="AF23" s="34">
        <f t="shared" si="18"/>
        <v>23</v>
      </c>
      <c r="AG23" s="34">
        <f t="shared" si="18"/>
        <v>34</v>
      </c>
      <c r="AH23" s="34">
        <f t="shared" si="18"/>
        <v>104</v>
      </c>
      <c r="AI23" s="34">
        <f t="shared" si="18"/>
        <v>7</v>
      </c>
    </row>
    <row r="24" spans="1:35" x14ac:dyDescent="0.2">
      <c r="A24" s="50" t="s">
        <v>65</v>
      </c>
      <c r="B24" s="34">
        <v>118</v>
      </c>
      <c r="C24" s="32">
        <v>163</v>
      </c>
      <c r="D24" s="32">
        <v>190</v>
      </c>
      <c r="E24" s="32">
        <v>250</v>
      </c>
      <c r="F24" s="32">
        <v>17</v>
      </c>
      <c r="G24" s="32">
        <v>156</v>
      </c>
      <c r="H24" s="32">
        <v>25</v>
      </c>
      <c r="I24" s="32">
        <v>129</v>
      </c>
      <c r="J24" s="32">
        <v>62</v>
      </c>
      <c r="K24" s="32">
        <v>250</v>
      </c>
      <c r="L24" s="32">
        <v>46</v>
      </c>
      <c r="M24" s="32">
        <v>250</v>
      </c>
      <c r="N24" s="32">
        <v>91</v>
      </c>
      <c r="O24" s="32">
        <v>54</v>
      </c>
      <c r="P24" s="32">
        <v>107</v>
      </c>
      <c r="Q24" s="32">
        <v>187</v>
      </c>
      <c r="S24" s="50" t="s">
        <v>65</v>
      </c>
      <c r="T24" s="34">
        <f t="shared" si="18"/>
        <v>118</v>
      </c>
      <c r="U24" s="34">
        <f t="shared" si="18"/>
        <v>163</v>
      </c>
      <c r="V24" s="34">
        <f t="shared" si="18"/>
        <v>190</v>
      </c>
      <c r="W24" s="34">
        <f t="shared" si="18"/>
        <v>0</v>
      </c>
      <c r="X24" s="34">
        <f t="shared" si="18"/>
        <v>17</v>
      </c>
      <c r="Y24" s="34">
        <f t="shared" si="18"/>
        <v>156</v>
      </c>
      <c r="Z24" s="34">
        <f t="shared" si="18"/>
        <v>25</v>
      </c>
      <c r="AA24" s="34">
        <f t="shared" si="18"/>
        <v>129</v>
      </c>
      <c r="AB24" s="34">
        <f t="shared" si="18"/>
        <v>62</v>
      </c>
      <c r="AC24" s="34">
        <f t="shared" si="18"/>
        <v>250</v>
      </c>
      <c r="AD24" s="34">
        <f t="shared" si="18"/>
        <v>46</v>
      </c>
      <c r="AE24" s="34">
        <f t="shared" si="18"/>
        <v>250</v>
      </c>
      <c r="AF24" s="34">
        <f t="shared" si="18"/>
        <v>91</v>
      </c>
      <c r="AG24" s="34">
        <f t="shared" si="18"/>
        <v>54</v>
      </c>
      <c r="AH24" s="34">
        <f t="shared" si="18"/>
        <v>107</v>
      </c>
      <c r="AI24" s="34">
        <f t="shared" si="18"/>
        <v>187</v>
      </c>
    </row>
    <row r="25" spans="1:35" x14ac:dyDescent="0.2">
      <c r="A25" s="50" t="s">
        <v>83</v>
      </c>
      <c r="B25" s="34">
        <v>250</v>
      </c>
      <c r="C25" s="32">
        <v>224</v>
      </c>
      <c r="D25" s="32">
        <v>250</v>
      </c>
      <c r="E25" s="32">
        <v>250</v>
      </c>
      <c r="F25" s="32">
        <v>27</v>
      </c>
      <c r="G25" s="32">
        <v>171</v>
      </c>
      <c r="H25" s="32">
        <v>30</v>
      </c>
      <c r="I25" s="32">
        <v>250</v>
      </c>
      <c r="J25" s="32">
        <v>145</v>
      </c>
      <c r="K25" s="32">
        <v>250</v>
      </c>
      <c r="L25" s="32">
        <v>57</v>
      </c>
      <c r="M25" s="32">
        <v>250</v>
      </c>
      <c r="N25" s="32">
        <v>98</v>
      </c>
      <c r="O25" s="32">
        <v>135</v>
      </c>
      <c r="P25" s="32">
        <v>147</v>
      </c>
      <c r="Q25" s="32">
        <v>219</v>
      </c>
      <c r="S25" s="50" t="s">
        <v>83</v>
      </c>
      <c r="T25" s="34">
        <f t="shared" si="18"/>
        <v>250</v>
      </c>
      <c r="U25" s="34">
        <f t="shared" si="18"/>
        <v>224</v>
      </c>
      <c r="V25" s="34">
        <f t="shared" si="18"/>
        <v>250</v>
      </c>
      <c r="W25" s="34">
        <f t="shared" si="18"/>
        <v>0</v>
      </c>
      <c r="X25" s="34">
        <f t="shared" si="18"/>
        <v>27</v>
      </c>
      <c r="Y25" s="34">
        <f t="shared" si="18"/>
        <v>171</v>
      </c>
      <c r="Z25" s="34">
        <f t="shared" si="18"/>
        <v>30</v>
      </c>
      <c r="AA25" s="34">
        <f t="shared" si="18"/>
        <v>250</v>
      </c>
      <c r="AB25" s="34">
        <f t="shared" si="18"/>
        <v>145</v>
      </c>
      <c r="AC25" s="34">
        <f t="shared" si="18"/>
        <v>250</v>
      </c>
      <c r="AD25" s="34">
        <f t="shared" si="18"/>
        <v>57</v>
      </c>
      <c r="AE25" s="34">
        <f t="shared" si="18"/>
        <v>250</v>
      </c>
      <c r="AF25" s="34">
        <f t="shared" si="18"/>
        <v>98</v>
      </c>
      <c r="AG25" s="34">
        <f t="shared" si="18"/>
        <v>135</v>
      </c>
      <c r="AH25" s="34">
        <f t="shared" si="18"/>
        <v>147</v>
      </c>
      <c r="AI25" s="34">
        <f t="shared" si="18"/>
        <v>219</v>
      </c>
    </row>
    <row r="26" spans="1:35" x14ac:dyDescent="0.2">
      <c r="A26" s="50" t="s">
        <v>61</v>
      </c>
      <c r="B26" s="34">
        <v>33</v>
      </c>
      <c r="C26" s="32">
        <v>14</v>
      </c>
      <c r="D26" s="32">
        <v>250</v>
      </c>
      <c r="E26" s="32">
        <v>222</v>
      </c>
      <c r="F26" s="32">
        <v>16</v>
      </c>
      <c r="G26" s="32">
        <v>40</v>
      </c>
      <c r="H26" s="32">
        <v>151</v>
      </c>
      <c r="I26" s="32">
        <v>69</v>
      </c>
      <c r="J26" s="32">
        <v>42</v>
      </c>
      <c r="K26" s="32">
        <v>250</v>
      </c>
      <c r="L26" s="32">
        <v>67</v>
      </c>
      <c r="M26" s="32">
        <v>111</v>
      </c>
      <c r="N26" s="32">
        <v>22</v>
      </c>
      <c r="O26" s="32">
        <v>64</v>
      </c>
      <c r="P26" s="32">
        <v>79</v>
      </c>
      <c r="Q26" s="32">
        <v>180</v>
      </c>
      <c r="S26" s="50" t="s">
        <v>61</v>
      </c>
      <c r="T26" s="34">
        <f t="shared" si="18"/>
        <v>33</v>
      </c>
      <c r="U26" s="34">
        <f t="shared" si="18"/>
        <v>14</v>
      </c>
      <c r="V26" s="34">
        <f t="shared" si="18"/>
        <v>250</v>
      </c>
      <c r="W26" s="34">
        <f t="shared" si="18"/>
        <v>0</v>
      </c>
      <c r="X26" s="34">
        <f t="shared" si="18"/>
        <v>16</v>
      </c>
      <c r="Y26" s="34">
        <f t="shared" si="18"/>
        <v>40</v>
      </c>
      <c r="Z26" s="34">
        <f t="shared" si="18"/>
        <v>151</v>
      </c>
      <c r="AA26" s="34">
        <f t="shared" si="18"/>
        <v>69</v>
      </c>
      <c r="AB26" s="34">
        <f t="shared" si="18"/>
        <v>42</v>
      </c>
      <c r="AC26" s="34">
        <f t="shared" si="18"/>
        <v>250</v>
      </c>
      <c r="AD26" s="34">
        <f t="shared" si="18"/>
        <v>67</v>
      </c>
      <c r="AE26" s="34">
        <f t="shared" si="18"/>
        <v>111</v>
      </c>
      <c r="AF26" s="34">
        <f t="shared" si="18"/>
        <v>22</v>
      </c>
      <c r="AG26" s="34">
        <f t="shared" si="18"/>
        <v>64</v>
      </c>
      <c r="AH26" s="34">
        <f t="shared" si="18"/>
        <v>79</v>
      </c>
      <c r="AI26" s="34">
        <f t="shared" si="18"/>
        <v>180</v>
      </c>
    </row>
    <row r="27" spans="1:35" x14ac:dyDescent="0.2">
      <c r="A27" s="50" t="s">
        <v>90</v>
      </c>
      <c r="B27" s="34">
        <v>250</v>
      </c>
      <c r="C27" s="32">
        <v>58</v>
      </c>
      <c r="D27" s="32">
        <v>250</v>
      </c>
      <c r="E27" s="32">
        <v>250</v>
      </c>
      <c r="F27" s="32">
        <v>161</v>
      </c>
      <c r="G27" s="32">
        <v>44</v>
      </c>
      <c r="H27" s="32">
        <v>232</v>
      </c>
      <c r="I27" s="32">
        <v>160</v>
      </c>
      <c r="J27" s="32">
        <v>47</v>
      </c>
      <c r="K27" s="32">
        <v>250</v>
      </c>
      <c r="L27" s="32">
        <v>100</v>
      </c>
      <c r="M27" s="32">
        <v>250</v>
      </c>
      <c r="N27" s="32">
        <v>31</v>
      </c>
      <c r="O27" s="32">
        <v>133</v>
      </c>
      <c r="P27" s="32">
        <v>142</v>
      </c>
      <c r="Q27" s="32">
        <v>213</v>
      </c>
      <c r="S27" s="50" t="s">
        <v>90</v>
      </c>
      <c r="T27" s="34">
        <f t="shared" si="18"/>
        <v>250</v>
      </c>
      <c r="U27" s="34">
        <f t="shared" si="18"/>
        <v>58</v>
      </c>
      <c r="V27" s="34">
        <f t="shared" si="18"/>
        <v>250</v>
      </c>
      <c r="W27" s="34">
        <f t="shared" si="18"/>
        <v>0</v>
      </c>
      <c r="X27" s="34">
        <f t="shared" si="18"/>
        <v>161</v>
      </c>
      <c r="Y27" s="34">
        <f t="shared" si="18"/>
        <v>44</v>
      </c>
      <c r="Z27" s="34">
        <f t="shared" si="18"/>
        <v>232</v>
      </c>
      <c r="AA27" s="34">
        <f t="shared" si="18"/>
        <v>160</v>
      </c>
      <c r="AB27" s="34">
        <f t="shared" si="18"/>
        <v>47</v>
      </c>
      <c r="AC27" s="34">
        <f t="shared" si="18"/>
        <v>250</v>
      </c>
      <c r="AD27" s="34">
        <f t="shared" si="18"/>
        <v>100</v>
      </c>
      <c r="AE27" s="34">
        <f t="shared" si="18"/>
        <v>250</v>
      </c>
      <c r="AF27" s="34">
        <f t="shared" si="18"/>
        <v>31</v>
      </c>
      <c r="AG27" s="34">
        <f t="shared" si="18"/>
        <v>133</v>
      </c>
      <c r="AH27" s="34">
        <f t="shared" si="18"/>
        <v>142</v>
      </c>
      <c r="AI27" s="34">
        <f t="shared" si="18"/>
        <v>213</v>
      </c>
    </row>
    <row r="28" spans="1:35" x14ac:dyDescent="0.2">
      <c r="A28" s="50" t="s">
        <v>137</v>
      </c>
      <c r="B28" s="34">
        <v>250</v>
      </c>
      <c r="C28" s="32">
        <v>93</v>
      </c>
      <c r="D28" s="32">
        <v>250</v>
      </c>
      <c r="E28" s="32">
        <v>250</v>
      </c>
      <c r="F28" s="32">
        <v>167</v>
      </c>
      <c r="G28" s="32">
        <v>70</v>
      </c>
      <c r="H28" s="32">
        <v>249</v>
      </c>
      <c r="I28" s="32">
        <v>250</v>
      </c>
      <c r="J28" s="32">
        <v>53</v>
      </c>
      <c r="K28" s="32">
        <v>250</v>
      </c>
      <c r="L28" s="32">
        <v>120</v>
      </c>
      <c r="M28" s="32">
        <v>250</v>
      </c>
      <c r="N28" s="32">
        <v>96</v>
      </c>
      <c r="O28" s="32">
        <v>250</v>
      </c>
      <c r="P28" s="32">
        <v>250</v>
      </c>
      <c r="Q28" s="32">
        <v>216</v>
      </c>
      <c r="S28" s="50" t="s">
        <v>137</v>
      </c>
      <c r="T28" s="34">
        <f t="shared" si="18"/>
        <v>250</v>
      </c>
      <c r="U28" s="34">
        <f t="shared" si="18"/>
        <v>93</v>
      </c>
      <c r="V28" s="34">
        <f t="shared" si="18"/>
        <v>250</v>
      </c>
      <c r="W28" s="34">
        <f t="shared" si="18"/>
        <v>0</v>
      </c>
      <c r="X28" s="34">
        <f t="shared" si="18"/>
        <v>167</v>
      </c>
      <c r="Y28" s="34">
        <f t="shared" si="18"/>
        <v>70</v>
      </c>
      <c r="Z28" s="34">
        <f t="shared" si="18"/>
        <v>249</v>
      </c>
      <c r="AA28" s="34">
        <f t="shared" si="18"/>
        <v>250</v>
      </c>
      <c r="AB28" s="34">
        <f t="shared" si="18"/>
        <v>53</v>
      </c>
      <c r="AC28" s="34">
        <f t="shared" si="18"/>
        <v>250</v>
      </c>
      <c r="AD28" s="34">
        <f t="shared" si="18"/>
        <v>120</v>
      </c>
      <c r="AE28" s="34">
        <f t="shared" si="18"/>
        <v>250</v>
      </c>
      <c r="AF28" s="34">
        <f t="shared" si="18"/>
        <v>96</v>
      </c>
      <c r="AG28" s="34">
        <f t="shared" si="18"/>
        <v>250</v>
      </c>
      <c r="AH28" s="34">
        <f t="shared" si="18"/>
        <v>250</v>
      </c>
      <c r="AI28" s="34">
        <f t="shared" si="18"/>
        <v>216</v>
      </c>
    </row>
    <row r="29" spans="1:35" x14ac:dyDescent="0.2">
      <c r="A29" s="50" t="s">
        <v>127</v>
      </c>
      <c r="B29" s="34">
        <v>127</v>
      </c>
      <c r="C29" s="32">
        <v>245</v>
      </c>
      <c r="D29" s="32">
        <v>191</v>
      </c>
      <c r="E29" s="32">
        <v>223</v>
      </c>
      <c r="F29" s="32">
        <v>116</v>
      </c>
      <c r="G29" s="32">
        <v>112</v>
      </c>
      <c r="H29" s="32">
        <v>88</v>
      </c>
      <c r="I29" s="32">
        <v>48</v>
      </c>
      <c r="J29" s="32">
        <v>225</v>
      </c>
      <c r="K29" s="32">
        <v>250</v>
      </c>
      <c r="L29" s="32">
        <v>49</v>
      </c>
      <c r="M29" s="32">
        <v>250</v>
      </c>
      <c r="N29" s="32">
        <v>61</v>
      </c>
      <c r="O29" s="32">
        <v>72</v>
      </c>
      <c r="P29" s="32">
        <v>92</v>
      </c>
      <c r="Q29" s="32">
        <v>130</v>
      </c>
      <c r="S29" s="50" t="s">
        <v>127</v>
      </c>
      <c r="T29" s="34">
        <f t="shared" si="18"/>
        <v>127</v>
      </c>
      <c r="U29" s="34">
        <f t="shared" si="18"/>
        <v>245</v>
      </c>
      <c r="V29" s="34">
        <f t="shared" si="18"/>
        <v>191</v>
      </c>
      <c r="W29" s="34">
        <f t="shared" si="18"/>
        <v>0</v>
      </c>
      <c r="X29" s="34">
        <f t="shared" si="18"/>
        <v>116</v>
      </c>
      <c r="Y29" s="34">
        <f t="shared" si="18"/>
        <v>112</v>
      </c>
      <c r="Z29" s="34">
        <f t="shared" si="18"/>
        <v>88</v>
      </c>
      <c r="AA29" s="34">
        <f t="shared" si="18"/>
        <v>48</v>
      </c>
      <c r="AB29" s="34">
        <f t="shared" si="18"/>
        <v>225</v>
      </c>
      <c r="AC29" s="34">
        <f t="shared" si="18"/>
        <v>250</v>
      </c>
      <c r="AD29" s="34">
        <f t="shared" si="18"/>
        <v>49</v>
      </c>
      <c r="AE29" s="34">
        <f t="shared" si="18"/>
        <v>250</v>
      </c>
      <c r="AF29" s="34">
        <f t="shared" si="18"/>
        <v>61</v>
      </c>
      <c r="AG29" s="34">
        <f t="shared" si="18"/>
        <v>72</v>
      </c>
      <c r="AH29" s="34">
        <f t="shared" si="18"/>
        <v>92</v>
      </c>
      <c r="AI29" s="34">
        <f t="shared" si="18"/>
        <v>130</v>
      </c>
    </row>
    <row r="30" spans="1:35" x14ac:dyDescent="0.2">
      <c r="A30" s="50" t="s">
        <v>181</v>
      </c>
      <c r="B30" s="34">
        <v>146</v>
      </c>
      <c r="C30" s="32">
        <v>248</v>
      </c>
      <c r="D30" s="32">
        <v>209</v>
      </c>
      <c r="E30" s="32">
        <v>250</v>
      </c>
      <c r="F30" s="32">
        <v>198</v>
      </c>
      <c r="G30" s="32">
        <v>250</v>
      </c>
      <c r="H30" s="32">
        <v>189</v>
      </c>
      <c r="I30" s="32">
        <v>138</v>
      </c>
      <c r="J30" s="32">
        <v>246</v>
      </c>
      <c r="K30" s="32">
        <v>250</v>
      </c>
      <c r="L30" s="32">
        <v>85</v>
      </c>
      <c r="M30" s="32">
        <v>250</v>
      </c>
      <c r="N30" s="32">
        <v>87</v>
      </c>
      <c r="O30" s="32">
        <v>125</v>
      </c>
      <c r="P30" s="32">
        <v>250</v>
      </c>
      <c r="Q30" s="32">
        <v>174</v>
      </c>
      <c r="S30" s="50" t="s">
        <v>181</v>
      </c>
      <c r="T30" s="34">
        <f t="shared" si="18"/>
        <v>146</v>
      </c>
      <c r="U30" s="34">
        <f t="shared" si="18"/>
        <v>248</v>
      </c>
      <c r="V30" s="34">
        <f t="shared" si="18"/>
        <v>209</v>
      </c>
      <c r="W30" s="34">
        <f t="shared" si="18"/>
        <v>0</v>
      </c>
      <c r="X30" s="34">
        <f t="shared" si="18"/>
        <v>198</v>
      </c>
      <c r="Y30" s="34">
        <f t="shared" si="18"/>
        <v>250</v>
      </c>
      <c r="Z30" s="34">
        <f t="shared" si="18"/>
        <v>189</v>
      </c>
      <c r="AA30" s="34">
        <f t="shared" si="18"/>
        <v>138</v>
      </c>
      <c r="AB30" s="34">
        <f t="shared" si="18"/>
        <v>246</v>
      </c>
      <c r="AC30" s="34">
        <f t="shared" si="18"/>
        <v>250</v>
      </c>
      <c r="AD30" s="34">
        <f t="shared" si="18"/>
        <v>85</v>
      </c>
      <c r="AE30" s="34">
        <f t="shared" si="18"/>
        <v>250</v>
      </c>
      <c r="AF30" s="34">
        <f t="shared" si="18"/>
        <v>87</v>
      </c>
      <c r="AG30" s="34">
        <f t="shared" si="18"/>
        <v>125</v>
      </c>
      <c r="AH30" s="34">
        <f t="shared" si="18"/>
        <v>250</v>
      </c>
      <c r="AI30" s="34">
        <f t="shared" si="18"/>
        <v>174</v>
      </c>
    </row>
    <row r="31" spans="1:35" x14ac:dyDescent="0.2">
      <c r="A31" s="50" t="s">
        <v>100</v>
      </c>
      <c r="B31" s="34">
        <v>68</v>
      </c>
      <c r="C31" s="32">
        <v>250</v>
      </c>
      <c r="D31" s="32">
        <v>80</v>
      </c>
      <c r="E31" s="32">
        <v>250</v>
      </c>
      <c r="F31" s="32">
        <v>132</v>
      </c>
      <c r="G31" s="32">
        <v>35</v>
      </c>
      <c r="H31" s="32">
        <v>77</v>
      </c>
      <c r="I31" s="32">
        <v>207</v>
      </c>
      <c r="J31" s="32">
        <v>230</v>
      </c>
      <c r="K31" s="32">
        <v>250</v>
      </c>
      <c r="L31" s="32">
        <v>81</v>
      </c>
      <c r="M31" s="32">
        <v>39</v>
      </c>
      <c r="N31" s="32">
        <v>123</v>
      </c>
      <c r="O31" s="32">
        <v>236</v>
      </c>
      <c r="P31" s="32">
        <v>134</v>
      </c>
      <c r="Q31" s="32">
        <v>250</v>
      </c>
      <c r="S31" s="50" t="s">
        <v>100</v>
      </c>
      <c r="T31" s="34">
        <f t="shared" si="18"/>
        <v>68</v>
      </c>
      <c r="U31" s="34">
        <f t="shared" si="18"/>
        <v>250</v>
      </c>
      <c r="V31" s="34">
        <f t="shared" si="18"/>
        <v>80</v>
      </c>
      <c r="W31" s="34">
        <f t="shared" si="18"/>
        <v>0</v>
      </c>
      <c r="X31" s="34">
        <f t="shared" si="18"/>
        <v>132</v>
      </c>
      <c r="Y31" s="34">
        <f t="shared" si="18"/>
        <v>35</v>
      </c>
      <c r="Z31" s="34">
        <f t="shared" si="18"/>
        <v>77</v>
      </c>
      <c r="AA31" s="34">
        <f t="shared" si="18"/>
        <v>207</v>
      </c>
      <c r="AB31" s="34">
        <f t="shared" si="18"/>
        <v>230</v>
      </c>
      <c r="AC31" s="34">
        <f t="shared" si="18"/>
        <v>250</v>
      </c>
      <c r="AD31" s="34">
        <f t="shared" si="18"/>
        <v>81</v>
      </c>
      <c r="AE31" s="34">
        <f t="shared" si="18"/>
        <v>39</v>
      </c>
      <c r="AF31" s="34">
        <f t="shared" si="18"/>
        <v>123</v>
      </c>
      <c r="AG31" s="34">
        <f t="shared" si="18"/>
        <v>236</v>
      </c>
      <c r="AH31" s="34">
        <f t="shared" si="18"/>
        <v>134</v>
      </c>
      <c r="AI31" s="34">
        <f t="shared" si="18"/>
        <v>250</v>
      </c>
    </row>
    <row r="32" spans="1:35" x14ac:dyDescent="0.2">
      <c r="A32" s="50" t="s">
        <v>147</v>
      </c>
      <c r="B32" s="34">
        <v>250</v>
      </c>
      <c r="C32" s="32">
        <v>250</v>
      </c>
      <c r="D32" s="32">
        <v>250</v>
      </c>
      <c r="E32" s="32">
        <v>250</v>
      </c>
      <c r="F32" s="32">
        <v>168</v>
      </c>
      <c r="G32" s="32">
        <v>60</v>
      </c>
      <c r="H32" s="32">
        <v>84</v>
      </c>
      <c r="I32" s="32">
        <v>217</v>
      </c>
      <c r="J32" s="32">
        <v>250</v>
      </c>
      <c r="K32" s="32">
        <v>250</v>
      </c>
      <c r="L32" s="32">
        <v>83</v>
      </c>
      <c r="M32" s="32">
        <v>250</v>
      </c>
      <c r="N32" s="32">
        <v>126</v>
      </c>
      <c r="O32" s="32">
        <v>250</v>
      </c>
      <c r="P32" s="32">
        <v>173</v>
      </c>
      <c r="Q32" s="32">
        <v>250</v>
      </c>
      <c r="S32" s="50" t="s">
        <v>147</v>
      </c>
      <c r="T32" s="34">
        <f t="shared" si="18"/>
        <v>250</v>
      </c>
      <c r="U32" s="34">
        <f t="shared" si="18"/>
        <v>250</v>
      </c>
      <c r="V32" s="34">
        <f t="shared" si="18"/>
        <v>250</v>
      </c>
      <c r="W32" s="34">
        <f t="shared" si="18"/>
        <v>0</v>
      </c>
      <c r="X32" s="34">
        <f t="shared" si="18"/>
        <v>168</v>
      </c>
      <c r="Y32" s="34">
        <f t="shared" si="18"/>
        <v>60</v>
      </c>
      <c r="Z32" s="34">
        <f t="shared" si="18"/>
        <v>84</v>
      </c>
      <c r="AA32" s="34">
        <f t="shared" si="18"/>
        <v>217</v>
      </c>
      <c r="AB32" s="34">
        <f t="shared" si="18"/>
        <v>250</v>
      </c>
      <c r="AC32" s="34">
        <f t="shared" si="18"/>
        <v>250</v>
      </c>
      <c r="AD32" s="34">
        <f t="shared" si="18"/>
        <v>83</v>
      </c>
      <c r="AE32" s="34">
        <f t="shared" si="18"/>
        <v>250</v>
      </c>
      <c r="AF32" s="34">
        <f t="shared" si="18"/>
        <v>126</v>
      </c>
      <c r="AG32" s="34">
        <f t="shared" si="18"/>
        <v>250</v>
      </c>
      <c r="AH32" s="34">
        <f t="shared" si="18"/>
        <v>173</v>
      </c>
      <c r="AI32" s="34">
        <f t="shared" si="18"/>
        <v>250</v>
      </c>
    </row>
    <row r="33" spans="1:35" x14ac:dyDescent="0.2">
      <c r="A33" s="50" t="s">
        <v>142</v>
      </c>
      <c r="B33" s="34">
        <v>153</v>
      </c>
      <c r="C33" s="32">
        <v>109</v>
      </c>
      <c r="D33" s="32">
        <v>212</v>
      </c>
      <c r="E33" s="32">
        <v>250</v>
      </c>
      <c r="F33" s="32">
        <v>108</v>
      </c>
      <c r="G33" s="32">
        <v>250</v>
      </c>
      <c r="H33" s="32">
        <v>63</v>
      </c>
      <c r="I33" s="32">
        <v>74</v>
      </c>
      <c r="J33" s="32">
        <v>131</v>
      </c>
      <c r="K33" s="32">
        <v>250</v>
      </c>
      <c r="L33" s="32">
        <v>97</v>
      </c>
      <c r="M33" s="32">
        <v>66</v>
      </c>
      <c r="N33" s="32">
        <v>56</v>
      </c>
      <c r="O33" s="32">
        <v>175</v>
      </c>
      <c r="P33" s="32">
        <v>121</v>
      </c>
      <c r="Q33" s="32">
        <v>186</v>
      </c>
      <c r="S33" s="50" t="s">
        <v>142</v>
      </c>
      <c r="T33" s="34">
        <f t="shared" si="18"/>
        <v>153</v>
      </c>
      <c r="U33" s="34">
        <f t="shared" si="18"/>
        <v>109</v>
      </c>
      <c r="V33" s="34">
        <f t="shared" si="18"/>
        <v>212</v>
      </c>
      <c r="W33" s="34">
        <f t="shared" si="18"/>
        <v>0</v>
      </c>
      <c r="X33" s="34">
        <f t="shared" si="18"/>
        <v>108</v>
      </c>
      <c r="Y33" s="34">
        <f t="shared" si="18"/>
        <v>250</v>
      </c>
      <c r="Z33" s="34">
        <f t="shared" si="18"/>
        <v>63</v>
      </c>
      <c r="AA33" s="34">
        <f t="shared" si="18"/>
        <v>74</v>
      </c>
      <c r="AB33" s="34">
        <f t="shared" si="18"/>
        <v>131</v>
      </c>
      <c r="AC33" s="34">
        <f t="shared" si="18"/>
        <v>250</v>
      </c>
      <c r="AD33" s="34">
        <f t="shared" si="18"/>
        <v>97</v>
      </c>
      <c r="AE33" s="34">
        <f t="shared" si="18"/>
        <v>66</v>
      </c>
      <c r="AF33" s="34">
        <f t="shared" si="18"/>
        <v>56</v>
      </c>
      <c r="AG33" s="34">
        <f t="shared" si="18"/>
        <v>175</v>
      </c>
      <c r="AH33" s="34">
        <f t="shared" si="18"/>
        <v>121</v>
      </c>
      <c r="AI33" s="34">
        <f t="shared" si="18"/>
        <v>186</v>
      </c>
    </row>
    <row r="34" spans="1:35" x14ac:dyDescent="0.2">
      <c r="A34" s="50" t="s">
        <v>155</v>
      </c>
      <c r="B34" s="34">
        <v>250</v>
      </c>
      <c r="C34" s="32">
        <v>154</v>
      </c>
      <c r="D34" s="32">
        <v>250</v>
      </c>
      <c r="E34" s="32">
        <v>250</v>
      </c>
      <c r="F34" s="32">
        <v>158</v>
      </c>
      <c r="G34" s="32">
        <v>250</v>
      </c>
      <c r="H34" s="32">
        <v>76</v>
      </c>
      <c r="I34" s="32">
        <v>203</v>
      </c>
      <c r="J34" s="32">
        <v>229</v>
      </c>
      <c r="K34" s="32">
        <v>250</v>
      </c>
      <c r="L34" s="32">
        <v>102</v>
      </c>
      <c r="M34" s="32">
        <v>162</v>
      </c>
      <c r="N34" s="32">
        <v>65</v>
      </c>
      <c r="O34" s="32">
        <v>194</v>
      </c>
      <c r="P34" s="32">
        <v>144</v>
      </c>
      <c r="Q34" s="32">
        <v>250</v>
      </c>
      <c r="S34" s="50" t="s">
        <v>155</v>
      </c>
      <c r="T34" s="34">
        <f t="shared" si="18"/>
        <v>250</v>
      </c>
      <c r="U34" s="34">
        <f t="shared" si="18"/>
        <v>154</v>
      </c>
      <c r="V34" s="34">
        <f t="shared" si="18"/>
        <v>250</v>
      </c>
      <c r="W34" s="34">
        <f t="shared" si="18"/>
        <v>0</v>
      </c>
      <c r="X34" s="34">
        <f t="shared" si="18"/>
        <v>158</v>
      </c>
      <c r="Y34" s="34">
        <f t="shared" si="18"/>
        <v>250</v>
      </c>
      <c r="Z34" s="34">
        <f t="shared" si="18"/>
        <v>76</v>
      </c>
      <c r="AA34" s="34">
        <f t="shared" si="18"/>
        <v>203</v>
      </c>
      <c r="AB34" s="34">
        <f t="shared" si="18"/>
        <v>229</v>
      </c>
      <c r="AC34" s="34">
        <f t="shared" si="18"/>
        <v>250</v>
      </c>
      <c r="AD34" s="34">
        <f t="shared" si="18"/>
        <v>102</v>
      </c>
      <c r="AE34" s="34">
        <f t="shared" si="18"/>
        <v>162</v>
      </c>
      <c r="AF34" s="34">
        <f t="shared" si="18"/>
        <v>65</v>
      </c>
      <c r="AG34" s="34">
        <f t="shared" si="18"/>
        <v>194</v>
      </c>
      <c r="AH34" s="34">
        <f t="shared" si="18"/>
        <v>144</v>
      </c>
      <c r="AI34" s="34">
        <f t="shared" ref="AI34:AI38" si="19">IF(AI$4="N",0,Q34)</f>
        <v>250</v>
      </c>
    </row>
    <row r="35" spans="1:35" x14ac:dyDescent="0.2">
      <c r="A35" s="50" t="s">
        <v>171</v>
      </c>
      <c r="B35" s="34">
        <v>139</v>
      </c>
      <c r="C35" s="32">
        <v>101</v>
      </c>
      <c r="D35" s="32">
        <v>250</v>
      </c>
      <c r="E35" s="32">
        <v>250</v>
      </c>
      <c r="F35" s="32">
        <v>128</v>
      </c>
      <c r="G35" s="32">
        <v>78</v>
      </c>
      <c r="H35" s="32">
        <v>177</v>
      </c>
      <c r="I35" s="32">
        <v>152</v>
      </c>
      <c r="J35" s="32">
        <v>159</v>
      </c>
      <c r="K35" s="32">
        <v>250</v>
      </c>
      <c r="L35" s="32">
        <v>124</v>
      </c>
      <c r="M35" s="32">
        <v>250</v>
      </c>
      <c r="N35" s="32">
        <v>192</v>
      </c>
      <c r="O35" s="32">
        <v>206</v>
      </c>
      <c r="P35" s="32">
        <v>250</v>
      </c>
      <c r="Q35" s="32">
        <v>94</v>
      </c>
      <c r="S35" s="50" t="s">
        <v>171</v>
      </c>
      <c r="T35" s="34">
        <f t="shared" ref="T35:AH38" si="20">IF(T$4="N",0,B35)</f>
        <v>139</v>
      </c>
      <c r="U35" s="34">
        <f t="shared" si="20"/>
        <v>101</v>
      </c>
      <c r="V35" s="34">
        <f t="shared" si="20"/>
        <v>250</v>
      </c>
      <c r="W35" s="34">
        <f t="shared" si="20"/>
        <v>0</v>
      </c>
      <c r="X35" s="34">
        <f t="shared" si="20"/>
        <v>128</v>
      </c>
      <c r="Y35" s="34">
        <f t="shared" si="20"/>
        <v>78</v>
      </c>
      <c r="Z35" s="34">
        <f t="shared" si="20"/>
        <v>177</v>
      </c>
      <c r="AA35" s="34">
        <f t="shared" si="20"/>
        <v>152</v>
      </c>
      <c r="AB35" s="34">
        <f t="shared" si="20"/>
        <v>159</v>
      </c>
      <c r="AC35" s="34">
        <f t="shared" si="20"/>
        <v>250</v>
      </c>
      <c r="AD35" s="34">
        <f t="shared" si="20"/>
        <v>124</v>
      </c>
      <c r="AE35" s="34">
        <f t="shared" si="20"/>
        <v>250</v>
      </c>
      <c r="AF35" s="34">
        <f t="shared" si="20"/>
        <v>192</v>
      </c>
      <c r="AG35" s="34">
        <f t="shared" si="20"/>
        <v>206</v>
      </c>
      <c r="AH35" s="34">
        <f t="shared" si="20"/>
        <v>250</v>
      </c>
      <c r="AI35" s="34">
        <f t="shared" si="19"/>
        <v>94</v>
      </c>
    </row>
    <row r="36" spans="1:35" x14ac:dyDescent="0.2">
      <c r="A36" s="50" t="s">
        <v>188</v>
      </c>
      <c r="B36" s="34">
        <v>250</v>
      </c>
      <c r="C36" s="32">
        <v>250</v>
      </c>
      <c r="D36" s="32">
        <v>250</v>
      </c>
      <c r="E36" s="32">
        <v>250</v>
      </c>
      <c r="F36" s="32">
        <v>137</v>
      </c>
      <c r="G36" s="32">
        <v>89</v>
      </c>
      <c r="H36" s="32">
        <v>179</v>
      </c>
      <c r="I36" s="32">
        <v>165</v>
      </c>
      <c r="J36" s="32">
        <v>247</v>
      </c>
      <c r="K36" s="32">
        <v>250</v>
      </c>
      <c r="L36" s="32">
        <v>188</v>
      </c>
      <c r="M36" s="32">
        <v>250</v>
      </c>
      <c r="N36" s="32">
        <v>211</v>
      </c>
      <c r="O36" s="32">
        <v>226</v>
      </c>
      <c r="P36" s="32">
        <v>250</v>
      </c>
      <c r="Q36" s="32">
        <v>250</v>
      </c>
      <c r="S36" s="50" t="s">
        <v>188</v>
      </c>
      <c r="T36" s="34">
        <f t="shared" si="20"/>
        <v>250</v>
      </c>
      <c r="U36" s="34">
        <f t="shared" si="20"/>
        <v>250</v>
      </c>
      <c r="V36" s="34">
        <f t="shared" si="20"/>
        <v>250</v>
      </c>
      <c r="W36" s="34">
        <f t="shared" si="20"/>
        <v>0</v>
      </c>
      <c r="X36" s="34">
        <f t="shared" si="20"/>
        <v>137</v>
      </c>
      <c r="Y36" s="34">
        <f t="shared" si="20"/>
        <v>89</v>
      </c>
      <c r="Z36" s="34">
        <f t="shared" si="20"/>
        <v>179</v>
      </c>
      <c r="AA36" s="34">
        <f t="shared" si="20"/>
        <v>165</v>
      </c>
      <c r="AB36" s="34">
        <f t="shared" si="20"/>
        <v>247</v>
      </c>
      <c r="AC36" s="34">
        <f t="shared" si="20"/>
        <v>250</v>
      </c>
      <c r="AD36" s="34">
        <f t="shared" si="20"/>
        <v>188</v>
      </c>
      <c r="AE36" s="34">
        <f t="shared" si="20"/>
        <v>250</v>
      </c>
      <c r="AF36" s="34">
        <f t="shared" si="20"/>
        <v>211</v>
      </c>
      <c r="AG36" s="34">
        <f t="shared" si="20"/>
        <v>226</v>
      </c>
      <c r="AH36" s="34">
        <f t="shared" si="20"/>
        <v>250</v>
      </c>
      <c r="AI36" s="34">
        <f t="shared" si="19"/>
        <v>250</v>
      </c>
    </row>
    <row r="37" spans="1:35" x14ac:dyDescent="0.2">
      <c r="A37" s="50" t="s">
        <v>120</v>
      </c>
      <c r="B37" s="34">
        <v>150</v>
      </c>
      <c r="C37" s="32">
        <v>243</v>
      </c>
      <c r="D37" s="32">
        <v>250</v>
      </c>
      <c r="E37" s="32">
        <v>250</v>
      </c>
      <c r="F37" s="32">
        <v>184</v>
      </c>
      <c r="G37" s="32">
        <v>250</v>
      </c>
      <c r="H37" s="32">
        <v>176</v>
      </c>
      <c r="I37" s="32">
        <v>166</v>
      </c>
      <c r="J37" s="32">
        <v>195</v>
      </c>
      <c r="K37" s="32">
        <v>234</v>
      </c>
      <c r="L37" s="32">
        <v>214</v>
      </c>
      <c r="M37" s="32">
        <v>250</v>
      </c>
      <c r="N37" s="32">
        <v>227</v>
      </c>
      <c r="O37" s="32">
        <v>45</v>
      </c>
      <c r="P37" s="32">
        <v>200</v>
      </c>
      <c r="Q37" s="32">
        <v>208</v>
      </c>
      <c r="S37" s="50" t="s">
        <v>120</v>
      </c>
      <c r="T37" s="34">
        <f t="shared" si="20"/>
        <v>150</v>
      </c>
      <c r="U37" s="34">
        <f t="shared" si="20"/>
        <v>243</v>
      </c>
      <c r="V37" s="34">
        <f t="shared" si="20"/>
        <v>250</v>
      </c>
      <c r="W37" s="34">
        <f t="shared" si="20"/>
        <v>0</v>
      </c>
      <c r="X37" s="34">
        <f t="shared" si="20"/>
        <v>184</v>
      </c>
      <c r="Y37" s="34">
        <f t="shared" si="20"/>
        <v>250</v>
      </c>
      <c r="Z37" s="34">
        <f t="shared" si="20"/>
        <v>176</v>
      </c>
      <c r="AA37" s="34">
        <f t="shared" si="20"/>
        <v>166</v>
      </c>
      <c r="AB37" s="34">
        <f t="shared" si="20"/>
        <v>195</v>
      </c>
      <c r="AC37" s="34">
        <f t="shared" si="20"/>
        <v>234</v>
      </c>
      <c r="AD37" s="34">
        <f t="shared" si="20"/>
        <v>214</v>
      </c>
      <c r="AE37" s="34">
        <f t="shared" si="20"/>
        <v>250</v>
      </c>
      <c r="AF37" s="34">
        <f t="shared" si="20"/>
        <v>227</v>
      </c>
      <c r="AG37" s="34">
        <f t="shared" si="20"/>
        <v>45</v>
      </c>
      <c r="AH37" s="34">
        <f t="shared" si="20"/>
        <v>200</v>
      </c>
      <c r="AI37" s="34">
        <f t="shared" si="19"/>
        <v>208</v>
      </c>
    </row>
    <row r="38" spans="1:35" x14ac:dyDescent="0.2">
      <c r="A38" s="50" t="s">
        <v>295</v>
      </c>
      <c r="B38" s="34">
        <v>250</v>
      </c>
      <c r="C38" s="32">
        <v>244</v>
      </c>
      <c r="D38" s="32">
        <v>250</v>
      </c>
      <c r="E38" s="32">
        <v>250</v>
      </c>
      <c r="F38" s="32">
        <v>204</v>
      </c>
      <c r="G38" s="32">
        <v>250</v>
      </c>
      <c r="H38" s="32">
        <v>202</v>
      </c>
      <c r="I38" s="32">
        <v>170</v>
      </c>
      <c r="J38" s="32">
        <v>237</v>
      </c>
      <c r="K38" s="32">
        <v>250</v>
      </c>
      <c r="L38" s="32">
        <v>215</v>
      </c>
      <c r="M38" s="32">
        <v>250</v>
      </c>
      <c r="N38" s="32">
        <v>231</v>
      </c>
      <c r="O38" s="32">
        <v>172</v>
      </c>
      <c r="P38" s="32">
        <v>250</v>
      </c>
      <c r="Q38" s="32">
        <v>210</v>
      </c>
      <c r="S38" s="50" t="s">
        <v>295</v>
      </c>
      <c r="T38" s="34">
        <f t="shared" si="20"/>
        <v>250</v>
      </c>
      <c r="U38" s="34">
        <f t="shared" si="20"/>
        <v>244</v>
      </c>
      <c r="V38" s="34">
        <f t="shared" si="20"/>
        <v>250</v>
      </c>
      <c r="W38" s="34">
        <f t="shared" si="20"/>
        <v>0</v>
      </c>
      <c r="X38" s="34">
        <f t="shared" si="20"/>
        <v>204</v>
      </c>
      <c r="Y38" s="34">
        <f t="shared" si="20"/>
        <v>250</v>
      </c>
      <c r="Z38" s="34">
        <f t="shared" si="20"/>
        <v>202</v>
      </c>
      <c r="AA38" s="34">
        <f t="shared" si="20"/>
        <v>170</v>
      </c>
      <c r="AB38" s="34">
        <f t="shared" si="20"/>
        <v>237</v>
      </c>
      <c r="AC38" s="34">
        <f t="shared" si="20"/>
        <v>250</v>
      </c>
      <c r="AD38" s="34">
        <f t="shared" si="20"/>
        <v>215</v>
      </c>
      <c r="AE38" s="34">
        <f t="shared" si="20"/>
        <v>250</v>
      </c>
      <c r="AF38" s="34">
        <f t="shared" si="20"/>
        <v>231</v>
      </c>
      <c r="AG38" s="34">
        <f t="shared" si="20"/>
        <v>172</v>
      </c>
      <c r="AH38" s="34">
        <f t="shared" si="20"/>
        <v>250</v>
      </c>
      <c r="AI38" s="34">
        <f t="shared" si="19"/>
        <v>210</v>
      </c>
    </row>
    <row r="39" spans="1:35" x14ac:dyDescent="0.2">
      <c r="A39" s="50"/>
      <c r="B39" s="84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S39" s="50"/>
      <c r="T39" s="50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1:35" x14ac:dyDescent="0.2">
      <c r="A40" s="50" t="s">
        <v>431</v>
      </c>
      <c r="B40" s="32">
        <f t="shared" ref="B40:Q40" si="21">SUM(B19:B39)</f>
        <v>3593</v>
      </c>
      <c r="C40" s="32">
        <f t="shared" si="21"/>
        <v>3736</v>
      </c>
      <c r="D40" s="32">
        <f>SUM(D19:D39)</f>
        <v>4408</v>
      </c>
      <c r="E40" s="32">
        <f t="shared" si="21"/>
        <v>4945</v>
      </c>
      <c r="F40" s="32">
        <f t="shared" si="21"/>
        <v>2026</v>
      </c>
      <c r="G40" s="32">
        <f t="shared" si="21"/>
        <v>2285</v>
      </c>
      <c r="H40" s="32">
        <f t="shared" si="21"/>
        <v>2241</v>
      </c>
      <c r="I40" s="32">
        <f t="shared" si="21"/>
        <v>3286</v>
      </c>
      <c r="J40" s="32">
        <f t="shared" si="21"/>
        <v>3294</v>
      </c>
      <c r="K40" s="32">
        <f t="shared" si="21"/>
        <v>4595</v>
      </c>
      <c r="L40" s="32">
        <f>SUM(L19:L39)</f>
        <v>1720</v>
      </c>
      <c r="M40" s="32">
        <f t="shared" si="21"/>
        <v>4183</v>
      </c>
      <c r="N40" s="32">
        <f t="shared" si="21"/>
        <v>1807</v>
      </c>
      <c r="O40" s="32">
        <f t="shared" si="21"/>
        <v>2987</v>
      </c>
      <c r="P40" s="32">
        <f t="shared" si="21"/>
        <v>3341</v>
      </c>
      <c r="Q40" s="32">
        <f t="shared" si="21"/>
        <v>3995</v>
      </c>
      <c r="S40" s="50" t="s">
        <v>431</v>
      </c>
      <c r="T40" s="32">
        <f>IF(T$4="N","- ",SUM(T19:T39))</f>
        <v>3593</v>
      </c>
      <c r="U40" s="32">
        <f>IF(U$4="N","- ",SUM(U19:U39))</f>
        <v>3736</v>
      </c>
      <c r="V40" s="32">
        <f>IF(V$4="N","- ",SUM(V19:V39))</f>
        <v>4408</v>
      </c>
      <c r="W40" s="32" t="str">
        <f>IF(W$4="N","- ",SUM(W19:W39))</f>
        <v xml:space="preserve">- </v>
      </c>
      <c r="X40" s="32">
        <f t="shared" ref="X40:AI40" si="22">IF(X$4="N","- ",SUM(X19:X39))</f>
        <v>2026</v>
      </c>
      <c r="Y40" s="32">
        <f t="shared" si="22"/>
        <v>2285</v>
      </c>
      <c r="Z40" s="32">
        <f t="shared" si="22"/>
        <v>2241</v>
      </c>
      <c r="AA40" s="32">
        <f t="shared" si="22"/>
        <v>3286</v>
      </c>
      <c r="AB40" s="32">
        <f t="shared" si="22"/>
        <v>3294</v>
      </c>
      <c r="AC40" s="32">
        <f t="shared" si="22"/>
        <v>4595</v>
      </c>
      <c r="AD40" s="32">
        <f t="shared" si="22"/>
        <v>1720</v>
      </c>
      <c r="AE40" s="32">
        <f t="shared" si="22"/>
        <v>4183</v>
      </c>
      <c r="AF40" s="32">
        <f t="shared" si="22"/>
        <v>1807</v>
      </c>
      <c r="AG40" s="32">
        <f t="shared" si="22"/>
        <v>2987</v>
      </c>
      <c r="AH40" s="32">
        <f t="shared" si="22"/>
        <v>3341</v>
      </c>
      <c r="AI40" s="32">
        <f t="shared" si="22"/>
        <v>3995</v>
      </c>
    </row>
    <row r="41" spans="1:35" x14ac:dyDescent="0.2">
      <c r="A41" s="50"/>
      <c r="B41" s="8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S41" s="50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</row>
    <row r="42" spans="1:35" x14ac:dyDescent="0.2">
      <c r="A42" s="50" t="s">
        <v>421</v>
      </c>
      <c r="B42" s="71">
        <f t="shared" ref="B42:Q42" si="23">IF(SUM($A40:$R40)=0,0,COUNTIF($A40:$R40,"&lt;"&amp;B40)+1)</f>
        <v>10</v>
      </c>
      <c r="C42" s="71">
        <f t="shared" si="23"/>
        <v>11</v>
      </c>
      <c r="D42" s="71">
        <f t="shared" si="23"/>
        <v>14</v>
      </c>
      <c r="E42" s="71">
        <f t="shared" si="23"/>
        <v>16</v>
      </c>
      <c r="F42" s="71">
        <f t="shared" si="23"/>
        <v>3</v>
      </c>
      <c r="G42" s="71">
        <f t="shared" si="23"/>
        <v>5</v>
      </c>
      <c r="H42" s="71">
        <f t="shared" si="23"/>
        <v>4</v>
      </c>
      <c r="I42" s="71">
        <f t="shared" si="23"/>
        <v>7</v>
      </c>
      <c r="J42" s="71">
        <f t="shared" si="23"/>
        <v>8</v>
      </c>
      <c r="K42" s="71">
        <f t="shared" si="23"/>
        <v>15</v>
      </c>
      <c r="L42" s="71">
        <f t="shared" si="23"/>
        <v>1</v>
      </c>
      <c r="M42" s="71">
        <f t="shared" si="23"/>
        <v>13</v>
      </c>
      <c r="N42" s="71">
        <f t="shared" si="23"/>
        <v>2</v>
      </c>
      <c r="O42" s="71">
        <f t="shared" si="23"/>
        <v>6</v>
      </c>
      <c r="P42" s="71">
        <f t="shared" si="23"/>
        <v>9</v>
      </c>
      <c r="Q42" s="71">
        <f t="shared" si="23"/>
        <v>12</v>
      </c>
      <c r="S42" s="50" t="s">
        <v>421</v>
      </c>
      <c r="T42" s="71">
        <f t="shared" ref="T42:AI42" si="24">IF(SUM($S40:$AJ40)=0,0,IF(T$4="N","- ",COUNTIF($S40:$AJ40,"&lt;"&amp;T40)+1))</f>
        <v>10</v>
      </c>
      <c r="U42" s="71">
        <f t="shared" si="24"/>
        <v>11</v>
      </c>
      <c r="V42" s="71">
        <f t="shared" si="24"/>
        <v>14</v>
      </c>
      <c r="W42" s="71" t="str">
        <f t="shared" si="24"/>
        <v xml:space="preserve">- </v>
      </c>
      <c r="X42" s="71">
        <f t="shared" si="24"/>
        <v>3</v>
      </c>
      <c r="Y42" s="71">
        <f t="shared" si="24"/>
        <v>5</v>
      </c>
      <c r="Z42" s="71">
        <f t="shared" si="24"/>
        <v>4</v>
      </c>
      <c r="AA42" s="71">
        <f t="shared" si="24"/>
        <v>7</v>
      </c>
      <c r="AB42" s="71">
        <f t="shared" si="24"/>
        <v>8</v>
      </c>
      <c r="AC42" s="71">
        <f t="shared" si="24"/>
        <v>15</v>
      </c>
      <c r="AD42" s="71">
        <f t="shared" si="24"/>
        <v>1</v>
      </c>
      <c r="AE42" s="71">
        <f t="shared" si="24"/>
        <v>13</v>
      </c>
      <c r="AF42" s="71">
        <f t="shared" si="24"/>
        <v>2</v>
      </c>
      <c r="AG42" s="71">
        <f t="shared" si="24"/>
        <v>6</v>
      </c>
      <c r="AH42" s="71">
        <f t="shared" si="24"/>
        <v>9</v>
      </c>
      <c r="AI42" s="71">
        <f t="shared" si="24"/>
        <v>12</v>
      </c>
    </row>
    <row r="43" spans="1:35" x14ac:dyDescent="0.2">
      <c r="A43" s="50"/>
      <c r="B43" s="84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S43" s="50"/>
      <c r="T43" s="84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x14ac:dyDescent="0.2">
      <c r="A44" s="50" t="s">
        <v>87</v>
      </c>
      <c r="B44" s="84"/>
      <c r="C44" s="32"/>
      <c r="D44" s="32"/>
      <c r="E44" s="32"/>
      <c r="F44" s="32">
        <v>73</v>
      </c>
      <c r="G44" s="32">
        <v>29</v>
      </c>
      <c r="H44" s="32"/>
      <c r="I44" s="32"/>
      <c r="J44" s="32"/>
      <c r="K44" s="32"/>
      <c r="L44" s="32">
        <v>122</v>
      </c>
      <c r="M44" s="32"/>
      <c r="N44" s="32">
        <v>99</v>
      </c>
      <c r="O44" s="32"/>
      <c r="P44" s="32"/>
      <c r="Q44" s="32"/>
      <c r="S44" s="50" t="s">
        <v>87</v>
      </c>
      <c r="T44" s="34">
        <f t="shared" ref="T44:AI53" si="25">IF(T$4="N",0,B44)</f>
        <v>0</v>
      </c>
      <c r="U44" s="34">
        <f t="shared" si="25"/>
        <v>0</v>
      </c>
      <c r="V44" s="34">
        <f t="shared" si="25"/>
        <v>0</v>
      </c>
      <c r="W44" s="34">
        <f t="shared" si="25"/>
        <v>0</v>
      </c>
      <c r="X44" s="34">
        <f t="shared" si="25"/>
        <v>73</v>
      </c>
      <c r="Y44" s="34">
        <f t="shared" si="25"/>
        <v>29</v>
      </c>
      <c r="Z44" s="34">
        <f t="shared" si="25"/>
        <v>0</v>
      </c>
      <c r="AA44" s="34">
        <f t="shared" si="25"/>
        <v>0</v>
      </c>
      <c r="AB44" s="34">
        <f t="shared" si="25"/>
        <v>0</v>
      </c>
      <c r="AC44" s="34">
        <f t="shared" si="25"/>
        <v>0</v>
      </c>
      <c r="AD44" s="34">
        <f t="shared" si="25"/>
        <v>122</v>
      </c>
      <c r="AE44" s="34">
        <f t="shared" si="25"/>
        <v>0</v>
      </c>
      <c r="AF44" s="34">
        <f t="shared" si="25"/>
        <v>99</v>
      </c>
      <c r="AG44" s="34">
        <f t="shared" si="25"/>
        <v>0</v>
      </c>
      <c r="AH44" s="34">
        <f t="shared" si="25"/>
        <v>0</v>
      </c>
      <c r="AI44" s="34">
        <f t="shared" si="25"/>
        <v>0</v>
      </c>
    </row>
    <row r="45" spans="1:35" x14ac:dyDescent="0.2">
      <c r="A45" s="50" t="s">
        <v>130</v>
      </c>
      <c r="B45" s="84"/>
      <c r="C45" s="32"/>
      <c r="D45" s="32"/>
      <c r="E45" s="32"/>
      <c r="F45" s="32">
        <v>82</v>
      </c>
      <c r="G45" s="32">
        <v>50</v>
      </c>
      <c r="H45" s="32"/>
      <c r="I45" s="32"/>
      <c r="J45" s="32"/>
      <c r="K45" s="32"/>
      <c r="L45" s="32">
        <v>183</v>
      </c>
      <c r="M45" s="32"/>
      <c r="N45" s="32">
        <v>103</v>
      </c>
      <c r="O45" s="32"/>
      <c r="P45" s="32"/>
      <c r="Q45" s="32"/>
      <c r="S45" s="50" t="s">
        <v>130</v>
      </c>
      <c r="T45" s="34">
        <f t="shared" si="25"/>
        <v>0</v>
      </c>
      <c r="U45" s="34">
        <f t="shared" si="25"/>
        <v>0</v>
      </c>
      <c r="V45" s="34">
        <f t="shared" si="25"/>
        <v>0</v>
      </c>
      <c r="W45" s="34">
        <f t="shared" si="25"/>
        <v>0</v>
      </c>
      <c r="X45" s="34">
        <f t="shared" si="25"/>
        <v>82</v>
      </c>
      <c r="Y45" s="34">
        <f t="shared" si="25"/>
        <v>50</v>
      </c>
      <c r="Z45" s="34">
        <f t="shared" si="25"/>
        <v>0</v>
      </c>
      <c r="AA45" s="34">
        <f t="shared" si="25"/>
        <v>0</v>
      </c>
      <c r="AB45" s="34">
        <f t="shared" si="25"/>
        <v>0</v>
      </c>
      <c r="AC45" s="34">
        <f t="shared" si="25"/>
        <v>0</v>
      </c>
      <c r="AD45" s="34">
        <f t="shared" si="25"/>
        <v>183</v>
      </c>
      <c r="AE45" s="34">
        <f t="shared" si="25"/>
        <v>0</v>
      </c>
      <c r="AF45" s="34">
        <f t="shared" si="25"/>
        <v>103</v>
      </c>
      <c r="AG45" s="34">
        <f t="shared" si="25"/>
        <v>0</v>
      </c>
      <c r="AH45" s="34">
        <f t="shared" si="25"/>
        <v>0</v>
      </c>
      <c r="AI45" s="34">
        <f t="shared" si="25"/>
        <v>0</v>
      </c>
    </row>
    <row r="46" spans="1:35" x14ac:dyDescent="0.2">
      <c r="A46" s="50" t="s">
        <v>132</v>
      </c>
      <c r="B46" s="84"/>
      <c r="C46" s="32"/>
      <c r="D46" s="32"/>
      <c r="E46" s="32"/>
      <c r="F46" s="32">
        <v>220</v>
      </c>
      <c r="G46" s="32">
        <v>51</v>
      </c>
      <c r="H46" s="32"/>
      <c r="I46" s="32"/>
      <c r="J46" s="32"/>
      <c r="K46" s="32"/>
      <c r="L46" s="32">
        <v>218</v>
      </c>
      <c r="M46" s="32"/>
      <c r="N46" s="32">
        <v>105</v>
      </c>
      <c r="O46" s="32"/>
      <c r="P46" s="32"/>
      <c r="Q46" s="32"/>
      <c r="S46" s="50" t="s">
        <v>132</v>
      </c>
      <c r="T46" s="34">
        <f t="shared" si="25"/>
        <v>0</v>
      </c>
      <c r="U46" s="34">
        <f t="shared" si="25"/>
        <v>0</v>
      </c>
      <c r="V46" s="34">
        <f t="shared" si="25"/>
        <v>0</v>
      </c>
      <c r="W46" s="34">
        <f t="shared" si="25"/>
        <v>0</v>
      </c>
      <c r="X46" s="34">
        <f t="shared" si="25"/>
        <v>220</v>
      </c>
      <c r="Y46" s="34">
        <f t="shared" si="25"/>
        <v>51</v>
      </c>
      <c r="Z46" s="34">
        <f t="shared" si="25"/>
        <v>0</v>
      </c>
      <c r="AA46" s="34">
        <f t="shared" si="25"/>
        <v>0</v>
      </c>
      <c r="AB46" s="34">
        <f t="shared" si="25"/>
        <v>0</v>
      </c>
      <c r="AC46" s="34">
        <f t="shared" si="25"/>
        <v>0</v>
      </c>
      <c r="AD46" s="34">
        <f t="shared" si="25"/>
        <v>218</v>
      </c>
      <c r="AE46" s="34">
        <f t="shared" si="25"/>
        <v>0</v>
      </c>
      <c r="AF46" s="34">
        <f t="shared" si="25"/>
        <v>105</v>
      </c>
      <c r="AG46" s="34">
        <f t="shared" si="25"/>
        <v>0</v>
      </c>
      <c r="AH46" s="34">
        <f t="shared" si="25"/>
        <v>0</v>
      </c>
      <c r="AI46" s="34">
        <f t="shared" si="25"/>
        <v>0</v>
      </c>
    </row>
    <row r="47" spans="1:35" x14ac:dyDescent="0.2">
      <c r="A47" s="50" t="s">
        <v>134</v>
      </c>
      <c r="B47" s="84"/>
      <c r="C47" s="32"/>
      <c r="D47" s="32"/>
      <c r="E47" s="32"/>
      <c r="F47" s="32">
        <v>228</v>
      </c>
      <c r="G47" s="32">
        <v>52</v>
      </c>
      <c r="H47" s="32"/>
      <c r="I47" s="32"/>
      <c r="J47" s="32"/>
      <c r="K47" s="32"/>
      <c r="L47" s="32">
        <v>239</v>
      </c>
      <c r="M47" s="32"/>
      <c r="N47" s="32">
        <v>115</v>
      </c>
      <c r="O47" s="32"/>
      <c r="P47" s="32"/>
      <c r="Q47" s="32"/>
      <c r="S47" s="50" t="s">
        <v>134</v>
      </c>
      <c r="T47" s="34">
        <f t="shared" si="25"/>
        <v>0</v>
      </c>
      <c r="U47" s="34">
        <f t="shared" si="25"/>
        <v>0</v>
      </c>
      <c r="V47" s="34">
        <f t="shared" si="25"/>
        <v>0</v>
      </c>
      <c r="W47" s="34">
        <f t="shared" si="25"/>
        <v>0</v>
      </c>
      <c r="X47" s="34">
        <f t="shared" si="25"/>
        <v>228</v>
      </c>
      <c r="Y47" s="34">
        <f t="shared" si="25"/>
        <v>52</v>
      </c>
      <c r="Z47" s="34">
        <f t="shared" si="25"/>
        <v>0</v>
      </c>
      <c r="AA47" s="34">
        <f t="shared" si="25"/>
        <v>0</v>
      </c>
      <c r="AB47" s="34">
        <f t="shared" si="25"/>
        <v>0</v>
      </c>
      <c r="AC47" s="34">
        <f t="shared" si="25"/>
        <v>0</v>
      </c>
      <c r="AD47" s="34">
        <f t="shared" si="25"/>
        <v>239</v>
      </c>
      <c r="AE47" s="34">
        <f t="shared" si="25"/>
        <v>0</v>
      </c>
      <c r="AF47" s="34">
        <f t="shared" si="25"/>
        <v>115</v>
      </c>
      <c r="AG47" s="34">
        <f t="shared" si="25"/>
        <v>0</v>
      </c>
      <c r="AH47" s="34">
        <f t="shared" si="25"/>
        <v>0</v>
      </c>
      <c r="AI47" s="34">
        <f t="shared" si="25"/>
        <v>0</v>
      </c>
    </row>
    <row r="48" spans="1:35" x14ac:dyDescent="0.2">
      <c r="A48" s="50" t="s">
        <v>217</v>
      </c>
      <c r="B48" s="84"/>
      <c r="C48" s="32"/>
      <c r="D48" s="32"/>
      <c r="E48" s="32"/>
      <c r="F48" s="32"/>
      <c r="G48" s="32">
        <v>113</v>
      </c>
      <c r="H48" s="32"/>
      <c r="I48" s="32"/>
      <c r="J48" s="32"/>
      <c r="K48" s="32"/>
      <c r="L48" s="32"/>
      <c r="M48" s="32"/>
      <c r="N48" s="32">
        <v>117</v>
      </c>
      <c r="O48" s="32"/>
      <c r="P48" s="32"/>
      <c r="Q48" s="32"/>
      <c r="S48" s="50" t="s">
        <v>217</v>
      </c>
      <c r="T48" s="34">
        <f t="shared" si="25"/>
        <v>0</v>
      </c>
      <c r="U48" s="34">
        <f t="shared" si="25"/>
        <v>0</v>
      </c>
      <c r="V48" s="34">
        <f t="shared" si="25"/>
        <v>0</v>
      </c>
      <c r="W48" s="34">
        <f t="shared" si="25"/>
        <v>0</v>
      </c>
      <c r="X48" s="34">
        <f t="shared" si="25"/>
        <v>0</v>
      </c>
      <c r="Y48" s="34">
        <f t="shared" si="25"/>
        <v>113</v>
      </c>
      <c r="Z48" s="34">
        <f t="shared" si="25"/>
        <v>0</v>
      </c>
      <c r="AA48" s="34">
        <f t="shared" si="25"/>
        <v>0</v>
      </c>
      <c r="AB48" s="34">
        <f t="shared" si="25"/>
        <v>0</v>
      </c>
      <c r="AC48" s="34">
        <f t="shared" si="25"/>
        <v>0</v>
      </c>
      <c r="AD48" s="34">
        <f t="shared" si="25"/>
        <v>0</v>
      </c>
      <c r="AE48" s="34">
        <f t="shared" si="25"/>
        <v>0</v>
      </c>
      <c r="AF48" s="34">
        <f t="shared" si="25"/>
        <v>117</v>
      </c>
      <c r="AG48" s="34">
        <f t="shared" si="25"/>
        <v>0</v>
      </c>
      <c r="AH48" s="34">
        <f t="shared" si="25"/>
        <v>0</v>
      </c>
      <c r="AI48" s="34">
        <f t="shared" si="25"/>
        <v>0</v>
      </c>
    </row>
    <row r="49" spans="1:37" x14ac:dyDescent="0.2">
      <c r="A49" s="50" t="s">
        <v>226</v>
      </c>
      <c r="B49" s="84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>
        <v>119</v>
      </c>
      <c r="O49" s="32"/>
      <c r="P49" s="32"/>
      <c r="Q49" s="32"/>
      <c r="S49" s="50" t="s">
        <v>226</v>
      </c>
      <c r="T49" s="34">
        <f t="shared" si="25"/>
        <v>0</v>
      </c>
      <c r="U49" s="34">
        <f t="shared" si="25"/>
        <v>0</v>
      </c>
      <c r="V49" s="34">
        <f t="shared" si="25"/>
        <v>0</v>
      </c>
      <c r="W49" s="34">
        <f t="shared" si="25"/>
        <v>0</v>
      </c>
      <c r="X49" s="34">
        <f t="shared" si="25"/>
        <v>0</v>
      </c>
      <c r="Y49" s="34">
        <f t="shared" si="25"/>
        <v>0</v>
      </c>
      <c r="Z49" s="34">
        <f t="shared" si="25"/>
        <v>0</v>
      </c>
      <c r="AA49" s="34">
        <f t="shared" si="25"/>
        <v>0</v>
      </c>
      <c r="AB49" s="34">
        <f t="shared" si="25"/>
        <v>0</v>
      </c>
      <c r="AC49" s="34">
        <f t="shared" si="25"/>
        <v>0</v>
      </c>
      <c r="AD49" s="34">
        <f t="shared" si="25"/>
        <v>0</v>
      </c>
      <c r="AE49" s="34">
        <f t="shared" si="25"/>
        <v>0</v>
      </c>
      <c r="AF49" s="34">
        <f t="shared" si="25"/>
        <v>119</v>
      </c>
      <c r="AG49" s="34">
        <f t="shared" si="25"/>
        <v>0</v>
      </c>
      <c r="AH49" s="34">
        <f t="shared" si="25"/>
        <v>0</v>
      </c>
      <c r="AI49" s="34">
        <f t="shared" si="25"/>
        <v>0</v>
      </c>
    </row>
    <row r="50" spans="1:37" x14ac:dyDescent="0.2">
      <c r="A50" s="50" t="s">
        <v>195</v>
      </c>
      <c r="B50" s="84"/>
      <c r="C50" s="32"/>
      <c r="D50" s="32"/>
      <c r="E50" s="32"/>
      <c r="F50" s="32">
        <v>169</v>
      </c>
      <c r="G50" s="32"/>
      <c r="H50" s="32">
        <v>178</v>
      </c>
      <c r="I50" s="32">
        <v>241</v>
      </c>
      <c r="J50" s="32"/>
      <c r="K50" s="32"/>
      <c r="L50" s="32">
        <v>95</v>
      </c>
      <c r="M50" s="32"/>
      <c r="N50" s="32">
        <v>140</v>
      </c>
      <c r="O50" s="32"/>
      <c r="P50" s="32">
        <v>205</v>
      </c>
      <c r="Q50" s="32"/>
      <c r="S50" s="50" t="s">
        <v>195</v>
      </c>
      <c r="T50" s="34">
        <f t="shared" si="25"/>
        <v>0</v>
      </c>
      <c r="U50" s="34">
        <f t="shared" si="25"/>
        <v>0</v>
      </c>
      <c r="V50" s="34">
        <f t="shared" si="25"/>
        <v>0</v>
      </c>
      <c r="W50" s="34">
        <f t="shared" si="25"/>
        <v>0</v>
      </c>
      <c r="X50" s="34">
        <f t="shared" si="25"/>
        <v>169</v>
      </c>
      <c r="Y50" s="34">
        <f t="shared" si="25"/>
        <v>0</v>
      </c>
      <c r="Z50" s="34">
        <f t="shared" si="25"/>
        <v>178</v>
      </c>
      <c r="AA50" s="34">
        <f t="shared" si="25"/>
        <v>241</v>
      </c>
      <c r="AB50" s="34">
        <f t="shared" si="25"/>
        <v>0</v>
      </c>
      <c r="AC50" s="34">
        <f t="shared" si="25"/>
        <v>0</v>
      </c>
      <c r="AD50" s="34">
        <f t="shared" si="25"/>
        <v>95</v>
      </c>
      <c r="AE50" s="34">
        <f t="shared" si="25"/>
        <v>0</v>
      </c>
      <c r="AF50" s="34">
        <f t="shared" si="25"/>
        <v>140</v>
      </c>
      <c r="AG50" s="34">
        <f t="shared" si="25"/>
        <v>0</v>
      </c>
      <c r="AH50" s="34">
        <f t="shared" si="25"/>
        <v>205</v>
      </c>
      <c r="AI50" s="34">
        <f t="shared" si="25"/>
        <v>0</v>
      </c>
    </row>
    <row r="51" spans="1:37" x14ac:dyDescent="0.2">
      <c r="A51" s="50" t="s">
        <v>265</v>
      </c>
      <c r="B51" s="84"/>
      <c r="C51" s="32"/>
      <c r="D51" s="32"/>
      <c r="E51" s="32"/>
      <c r="F51" s="32">
        <v>235</v>
      </c>
      <c r="G51" s="32"/>
      <c r="H51" s="32">
        <v>196</v>
      </c>
      <c r="I51" s="32">
        <v>242</v>
      </c>
      <c r="J51" s="32"/>
      <c r="K51" s="32"/>
      <c r="L51" s="32">
        <v>148</v>
      </c>
      <c r="M51" s="32"/>
      <c r="N51" s="32">
        <v>181</v>
      </c>
      <c r="O51" s="32"/>
      <c r="P51" s="32"/>
      <c r="Q51" s="32"/>
      <c r="S51" s="50" t="s">
        <v>265</v>
      </c>
      <c r="T51" s="34">
        <f t="shared" si="25"/>
        <v>0</v>
      </c>
      <c r="U51" s="34">
        <f t="shared" si="25"/>
        <v>0</v>
      </c>
      <c r="V51" s="34">
        <f t="shared" si="25"/>
        <v>0</v>
      </c>
      <c r="W51" s="34">
        <f t="shared" si="25"/>
        <v>0</v>
      </c>
      <c r="X51" s="34">
        <f t="shared" si="25"/>
        <v>235</v>
      </c>
      <c r="Y51" s="34">
        <f t="shared" si="25"/>
        <v>0</v>
      </c>
      <c r="Z51" s="34">
        <f t="shared" si="25"/>
        <v>196</v>
      </c>
      <c r="AA51" s="34">
        <f t="shared" si="25"/>
        <v>242</v>
      </c>
      <c r="AB51" s="34">
        <f t="shared" si="25"/>
        <v>0</v>
      </c>
      <c r="AC51" s="34">
        <f t="shared" si="25"/>
        <v>0</v>
      </c>
      <c r="AD51" s="34">
        <f t="shared" si="25"/>
        <v>148</v>
      </c>
      <c r="AE51" s="34">
        <f t="shared" si="25"/>
        <v>0</v>
      </c>
      <c r="AF51" s="34">
        <f t="shared" si="25"/>
        <v>181</v>
      </c>
      <c r="AG51" s="34">
        <f t="shared" si="25"/>
        <v>0</v>
      </c>
      <c r="AH51" s="34">
        <f t="shared" si="25"/>
        <v>0</v>
      </c>
      <c r="AI51" s="34">
        <f t="shared" si="25"/>
        <v>0</v>
      </c>
    </row>
    <row r="52" spans="1:37" x14ac:dyDescent="0.2">
      <c r="A52" s="50" t="s">
        <v>277</v>
      </c>
      <c r="B52" s="84"/>
      <c r="C52" s="32"/>
      <c r="D52" s="32"/>
      <c r="E52" s="32"/>
      <c r="F52" s="32">
        <v>240</v>
      </c>
      <c r="G52" s="32"/>
      <c r="H52" s="32">
        <v>197</v>
      </c>
      <c r="I52" s="32"/>
      <c r="J52" s="32"/>
      <c r="K52" s="32"/>
      <c r="L52" s="32">
        <v>157</v>
      </c>
      <c r="M52" s="32"/>
      <c r="N52" s="32">
        <v>185</v>
      </c>
      <c r="O52" s="32"/>
      <c r="P52" s="32"/>
      <c r="Q52" s="32"/>
      <c r="S52" s="50" t="s">
        <v>277</v>
      </c>
      <c r="T52" s="34">
        <f t="shared" si="25"/>
        <v>0</v>
      </c>
      <c r="U52" s="34">
        <f t="shared" si="25"/>
        <v>0</v>
      </c>
      <c r="V52" s="34">
        <f t="shared" si="25"/>
        <v>0</v>
      </c>
      <c r="W52" s="34">
        <f t="shared" si="25"/>
        <v>0</v>
      </c>
      <c r="X52" s="34">
        <f t="shared" si="25"/>
        <v>240</v>
      </c>
      <c r="Y52" s="34">
        <f t="shared" si="25"/>
        <v>0</v>
      </c>
      <c r="Z52" s="34">
        <f t="shared" si="25"/>
        <v>197</v>
      </c>
      <c r="AA52" s="34">
        <f t="shared" si="25"/>
        <v>0</v>
      </c>
      <c r="AB52" s="34">
        <f t="shared" si="25"/>
        <v>0</v>
      </c>
      <c r="AC52" s="34">
        <f t="shared" si="25"/>
        <v>0</v>
      </c>
      <c r="AD52" s="34">
        <f t="shared" si="25"/>
        <v>157</v>
      </c>
      <c r="AE52" s="34">
        <f t="shared" si="25"/>
        <v>0</v>
      </c>
      <c r="AF52" s="34">
        <f t="shared" si="25"/>
        <v>185</v>
      </c>
      <c r="AG52" s="34">
        <f t="shared" si="25"/>
        <v>0</v>
      </c>
      <c r="AH52" s="34">
        <f t="shared" si="25"/>
        <v>0</v>
      </c>
      <c r="AI52" s="34">
        <f t="shared" si="25"/>
        <v>0</v>
      </c>
    </row>
    <row r="53" spans="1:37" x14ac:dyDescent="0.2">
      <c r="A53" s="50" t="s">
        <v>286</v>
      </c>
      <c r="B53" s="84"/>
      <c r="C53" s="32"/>
      <c r="D53" s="32"/>
      <c r="E53" s="32"/>
      <c r="F53" s="32"/>
      <c r="G53" s="32"/>
      <c r="H53" s="32">
        <v>199</v>
      </c>
      <c r="I53" s="32"/>
      <c r="J53" s="32"/>
      <c r="K53" s="32"/>
      <c r="L53" s="32">
        <v>164</v>
      </c>
      <c r="M53" s="32"/>
      <c r="N53" s="32">
        <v>193</v>
      </c>
      <c r="O53" s="32"/>
      <c r="P53" s="32"/>
      <c r="Q53" s="32"/>
      <c r="S53" s="50" t="s">
        <v>286</v>
      </c>
      <c r="T53" s="34">
        <f t="shared" si="25"/>
        <v>0</v>
      </c>
      <c r="U53" s="34">
        <f t="shared" si="25"/>
        <v>0</v>
      </c>
      <c r="V53" s="34">
        <f t="shared" si="25"/>
        <v>0</v>
      </c>
      <c r="W53" s="34">
        <f t="shared" si="25"/>
        <v>0</v>
      </c>
      <c r="X53" s="34">
        <f t="shared" si="25"/>
        <v>0</v>
      </c>
      <c r="Y53" s="34">
        <f t="shared" si="25"/>
        <v>0</v>
      </c>
      <c r="Z53" s="34">
        <f t="shared" si="25"/>
        <v>199</v>
      </c>
      <c r="AA53" s="34">
        <f t="shared" si="25"/>
        <v>0</v>
      </c>
      <c r="AB53" s="34">
        <f t="shared" si="25"/>
        <v>0</v>
      </c>
      <c r="AC53" s="34">
        <f t="shared" si="25"/>
        <v>0</v>
      </c>
      <c r="AD53" s="34">
        <f t="shared" si="25"/>
        <v>164</v>
      </c>
      <c r="AE53" s="34">
        <f t="shared" si="25"/>
        <v>0</v>
      </c>
      <c r="AF53" s="34">
        <f t="shared" si="25"/>
        <v>193</v>
      </c>
      <c r="AG53" s="34">
        <f t="shared" si="25"/>
        <v>0</v>
      </c>
      <c r="AH53" s="34">
        <f t="shared" si="25"/>
        <v>0</v>
      </c>
      <c r="AI53" s="34">
        <f t="shared" si="25"/>
        <v>0</v>
      </c>
    </row>
    <row r="54" spans="1:37" x14ac:dyDescent="0.2">
      <c r="A54" s="50"/>
      <c r="B54" s="84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S54" s="50"/>
      <c r="T54" s="84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7" ht="15" x14ac:dyDescent="0.25">
      <c r="A55" s="85" t="s">
        <v>767</v>
      </c>
      <c r="B55" s="32">
        <f ca="1">OFFSET(B106,ROW(B56)-ROW(B16)+1,0)</f>
        <v>26</v>
      </c>
      <c r="C55" s="32">
        <f ca="1">OFFSET(C106,ROW(C56)-ROW(C16)+1,0)</f>
        <v>39</v>
      </c>
      <c r="D55" s="32">
        <f ca="1">OFFSET(D106,ROW(D56)-ROW(D16)+1,0)</f>
        <v>32</v>
      </c>
      <c r="E55" s="32">
        <f ca="1">OFFSET(E106,ROW(E56)-ROW(E16)+1,0)</f>
        <v>42</v>
      </c>
      <c r="F55" s="32">
        <f ca="1">OFFSET(F106,ROW(F56)-ROW(F16)+1,0)</f>
        <v>6</v>
      </c>
      <c r="G55" s="32">
        <f ca="1">OFFSET(G106,ROW(G56)-ROW(G16)+1,0)</f>
        <v>14</v>
      </c>
      <c r="H55" s="32">
        <f ca="1">OFFSET(H106,ROW(H56)-ROW(H16)+1,0)</f>
        <v>17</v>
      </c>
      <c r="I55" s="32">
        <f ca="1">OFFSET(I106,ROW(I56)-ROW(I16)+1,0)</f>
        <v>14</v>
      </c>
      <c r="J55" s="32">
        <f ca="1">OFFSET(J106,ROW(J56)-ROW(J16)+1,0)</f>
        <v>27</v>
      </c>
      <c r="K55" s="32">
        <f ca="1">OFFSET(K106,ROW(K56)-ROW(K16)+1,0)</f>
        <v>43</v>
      </c>
      <c r="L55" s="32">
        <f ca="1">OFFSET(L106,ROW(L56)-ROW(L16)+1,0)</f>
        <v>5</v>
      </c>
      <c r="M55" s="32">
        <f ca="1">OFFSET(M106,ROW(M56)-ROW(M16)+1,0)</f>
        <v>47</v>
      </c>
      <c r="N55" s="32">
        <f ca="1">OFFSET(N106,ROW(N56)-ROW(N16)+1,0)</f>
        <v>10</v>
      </c>
      <c r="O55" s="32">
        <f ca="1">OFFSET(O106,ROW(O56)-ROW(O16)+1,0)</f>
        <v>31</v>
      </c>
      <c r="P55" s="32">
        <f ca="1">OFFSET(P106,ROW(P56)-ROW(P16)+1,0)</f>
        <v>21</v>
      </c>
      <c r="Q55" s="32">
        <f ca="1">OFFSET(Q106,ROW(Q56)-ROW(Q16)+1,0)</f>
        <v>34</v>
      </c>
      <c r="R55" s="27"/>
      <c r="S55" s="85" t="s">
        <v>767</v>
      </c>
      <c r="T55" s="32">
        <f ca="1">OFFSET(T106,ROW(T56)-ROW(T16)+1,0)</f>
        <v>26</v>
      </c>
      <c r="U55" s="32">
        <f ca="1">OFFSET(U106,ROW(U56)-ROW(U16)+1,0)</f>
        <v>38</v>
      </c>
      <c r="V55" s="32">
        <f ca="1">OFFSET(V106,ROW(V56)-ROW(V16)+1,0)</f>
        <v>32</v>
      </c>
      <c r="W55" s="32" t="str">
        <f ca="1">OFFSET(W106,ROW(W56)-ROW(W16)+1,0)</f>
        <v xml:space="preserve">- </v>
      </c>
      <c r="X55" s="32">
        <f ca="1">OFFSET(X106,ROW(X56)-ROW(X16)+1,0)</f>
        <v>6</v>
      </c>
      <c r="Y55" s="32">
        <f ca="1">OFFSET(Y106,ROW(Y56)-ROW(Y16)+1,0)</f>
        <v>14</v>
      </c>
      <c r="Z55" s="32">
        <f ca="1">OFFSET(Z106,ROW(Z56)-ROW(Z16)+1,0)</f>
        <v>17</v>
      </c>
      <c r="AA55" s="32">
        <f ca="1">OFFSET(AA106,ROW(AA56)-ROW(AA16)+1,0)</f>
        <v>14</v>
      </c>
      <c r="AB55" s="32">
        <f ca="1">OFFSET(AB106,ROW(AB56)-ROW(AB16)+1,0)</f>
        <v>27</v>
      </c>
      <c r="AC55" s="32">
        <f ca="1">OFFSET(AC106,ROW(AC56)-ROW(AC16)+1,0)</f>
        <v>41</v>
      </c>
      <c r="AD55" s="32">
        <f ca="1">OFFSET(AD106,ROW(AD56)-ROW(AD16)+1,0)</f>
        <v>5</v>
      </c>
      <c r="AE55" s="32">
        <f ca="1">OFFSET(AE106,ROW(AE56)-ROW(AE16)+1,0)</f>
        <v>45</v>
      </c>
      <c r="AF55" s="32">
        <f ca="1">OFFSET(AF106,ROW(AF56)-ROW(AF16)+1,0)</f>
        <v>10</v>
      </c>
      <c r="AG55" s="32">
        <f ca="1">OFFSET(AG106,ROW(AG56)-ROW(AG16)+1,0)</f>
        <v>30</v>
      </c>
      <c r="AH55" s="32">
        <f ca="1">OFFSET(AH106,ROW(AH56)-ROW(AH16)+1,0)</f>
        <v>21</v>
      </c>
      <c r="AI55" s="32">
        <f ca="1">OFFSET(AI106,ROW(AI56)-ROW(AI16)+1,0)</f>
        <v>34</v>
      </c>
    </row>
    <row r="56" spans="1:37" x14ac:dyDescent="0.2">
      <c r="A56" s="50" t="s">
        <v>768</v>
      </c>
      <c r="B56" s="32">
        <f ca="1">B42+B55</f>
        <v>36</v>
      </c>
      <c r="C56" s="32">
        <f t="shared" ref="C56:Q56" ca="1" si="26">C42+C55</f>
        <v>50</v>
      </c>
      <c r="D56" s="32">
        <f ca="1">D42+D55</f>
        <v>46</v>
      </c>
      <c r="E56" s="32">
        <f t="shared" ca="1" si="26"/>
        <v>58</v>
      </c>
      <c r="F56" s="32">
        <f t="shared" ca="1" si="26"/>
        <v>9</v>
      </c>
      <c r="G56" s="32">
        <f t="shared" ca="1" si="26"/>
        <v>19</v>
      </c>
      <c r="H56" s="32">
        <f t="shared" ca="1" si="26"/>
        <v>21</v>
      </c>
      <c r="I56" s="32">
        <f t="shared" ca="1" si="26"/>
        <v>21</v>
      </c>
      <c r="J56" s="32">
        <f t="shared" ca="1" si="26"/>
        <v>35</v>
      </c>
      <c r="K56" s="32">
        <f t="shared" ca="1" si="26"/>
        <v>58</v>
      </c>
      <c r="L56" s="32">
        <f ca="1">L42+L55</f>
        <v>6</v>
      </c>
      <c r="M56" s="32">
        <f t="shared" ca="1" si="26"/>
        <v>60</v>
      </c>
      <c r="N56" s="32">
        <f t="shared" ca="1" si="26"/>
        <v>12</v>
      </c>
      <c r="O56" s="32">
        <f t="shared" ca="1" si="26"/>
        <v>37</v>
      </c>
      <c r="P56" s="32">
        <f t="shared" ca="1" si="26"/>
        <v>30</v>
      </c>
      <c r="Q56" s="32">
        <f t="shared" ca="1" si="26"/>
        <v>46</v>
      </c>
      <c r="S56" s="50" t="s">
        <v>768</v>
      </c>
      <c r="T56" s="32">
        <f ca="1">IF(T$4="N","- ",T42+T55)</f>
        <v>36</v>
      </c>
      <c r="U56" s="32">
        <f ca="1">IF(U$4="N","- ",U42+U55)</f>
        <v>49</v>
      </c>
      <c r="V56" s="32">
        <f ca="1">IF(V$4="N","- ",V42+V55)</f>
        <v>46</v>
      </c>
      <c r="W56" s="32" t="str">
        <f>IF(W$4="N","- ",W42+W55)</f>
        <v xml:space="preserve">- </v>
      </c>
      <c r="X56" s="32">
        <f t="shared" ref="X56:AI56" ca="1" si="27">IF(X$4="N","- ",X42+X55)</f>
        <v>9</v>
      </c>
      <c r="Y56" s="32">
        <f t="shared" ca="1" si="27"/>
        <v>19</v>
      </c>
      <c r="Z56" s="32">
        <f t="shared" ca="1" si="27"/>
        <v>21</v>
      </c>
      <c r="AA56" s="32">
        <f t="shared" ca="1" si="27"/>
        <v>21</v>
      </c>
      <c r="AB56" s="32">
        <f t="shared" ca="1" si="27"/>
        <v>35</v>
      </c>
      <c r="AC56" s="32">
        <f t="shared" ca="1" si="27"/>
        <v>56</v>
      </c>
      <c r="AD56" s="32">
        <f t="shared" ca="1" si="27"/>
        <v>6</v>
      </c>
      <c r="AE56" s="32">
        <f t="shared" ca="1" si="27"/>
        <v>58</v>
      </c>
      <c r="AF56" s="32">
        <f t="shared" ca="1" si="27"/>
        <v>12</v>
      </c>
      <c r="AG56" s="32">
        <f t="shared" ca="1" si="27"/>
        <v>36</v>
      </c>
      <c r="AH56" s="32">
        <f t="shared" ca="1" si="27"/>
        <v>30</v>
      </c>
      <c r="AI56" s="32">
        <f t="shared" ca="1" si="27"/>
        <v>46</v>
      </c>
    </row>
    <row r="57" spans="1:37" x14ac:dyDescent="0.2">
      <c r="A57" s="50" t="s">
        <v>769</v>
      </c>
      <c r="B57" s="71">
        <f t="shared" ref="B57:Q57" ca="1" si="28">COUNTIF($A56:$R56,"&lt;"&amp;B56)+1</f>
        <v>9</v>
      </c>
      <c r="C57" s="71">
        <f t="shared" ca="1" si="28"/>
        <v>13</v>
      </c>
      <c r="D57" s="71">
        <f t="shared" ca="1" si="28"/>
        <v>11</v>
      </c>
      <c r="E57" s="71">
        <f t="shared" ca="1" si="28"/>
        <v>14</v>
      </c>
      <c r="F57" s="71">
        <f t="shared" ca="1" si="28"/>
        <v>2</v>
      </c>
      <c r="G57" s="71">
        <f t="shared" ca="1" si="28"/>
        <v>4</v>
      </c>
      <c r="H57" s="71">
        <f t="shared" ca="1" si="28"/>
        <v>5</v>
      </c>
      <c r="I57" s="71">
        <f t="shared" ca="1" si="28"/>
        <v>5</v>
      </c>
      <c r="J57" s="71">
        <f t="shared" ca="1" si="28"/>
        <v>8</v>
      </c>
      <c r="K57" s="71">
        <f t="shared" ca="1" si="28"/>
        <v>14</v>
      </c>
      <c r="L57" s="71">
        <f t="shared" ca="1" si="28"/>
        <v>1</v>
      </c>
      <c r="M57" s="71">
        <f t="shared" ca="1" si="28"/>
        <v>16</v>
      </c>
      <c r="N57" s="71">
        <f t="shared" ca="1" si="28"/>
        <v>3</v>
      </c>
      <c r="O57" s="71">
        <f t="shared" ca="1" si="28"/>
        <v>10</v>
      </c>
      <c r="P57" s="71">
        <f t="shared" ca="1" si="28"/>
        <v>7</v>
      </c>
      <c r="Q57" s="71">
        <f t="shared" ca="1" si="28"/>
        <v>11</v>
      </c>
      <c r="S57" s="50" t="s">
        <v>769</v>
      </c>
      <c r="T57" s="71">
        <f t="shared" ref="T57:AI57" ca="1" si="29">IF(T$4="N","- ",COUNTIF($S56:$AJ56,"&lt;"&amp;T56)+1)</f>
        <v>9</v>
      </c>
      <c r="U57" s="71">
        <f t="shared" ca="1" si="29"/>
        <v>13</v>
      </c>
      <c r="V57" s="71">
        <f t="shared" ca="1" si="29"/>
        <v>11</v>
      </c>
      <c r="W57" s="71" t="str">
        <f t="shared" si="29"/>
        <v xml:space="preserve">- </v>
      </c>
      <c r="X57" s="71">
        <f t="shared" ca="1" si="29"/>
        <v>2</v>
      </c>
      <c r="Y57" s="71">
        <f t="shared" ca="1" si="29"/>
        <v>4</v>
      </c>
      <c r="Z57" s="71">
        <f t="shared" ca="1" si="29"/>
        <v>5</v>
      </c>
      <c r="AA57" s="71">
        <f t="shared" ca="1" si="29"/>
        <v>5</v>
      </c>
      <c r="AB57" s="71">
        <f t="shared" ca="1" si="29"/>
        <v>8</v>
      </c>
      <c r="AC57" s="71">
        <f t="shared" ca="1" si="29"/>
        <v>14</v>
      </c>
      <c r="AD57" s="71">
        <f t="shared" ca="1" si="29"/>
        <v>1</v>
      </c>
      <c r="AE57" s="71">
        <f t="shared" ca="1" si="29"/>
        <v>15</v>
      </c>
      <c r="AF57" s="71">
        <f t="shared" ca="1" si="29"/>
        <v>3</v>
      </c>
      <c r="AG57" s="71">
        <f t="shared" ca="1" si="29"/>
        <v>9</v>
      </c>
      <c r="AH57" s="71">
        <f t="shared" ca="1" si="29"/>
        <v>7</v>
      </c>
      <c r="AI57" s="71">
        <f t="shared" ca="1" si="29"/>
        <v>11</v>
      </c>
    </row>
    <row r="58" spans="1:37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7" hidden="1" outlineLevel="1" x14ac:dyDescent="0.2">
      <c r="A59" s="86" t="s">
        <v>770</v>
      </c>
      <c r="B59" s="87">
        <f ca="1">B56+IF(B84&gt;0,SMALL(B84:B90,1)/100,0)+IF(B85&gt;0,SMALL(B84:B90,2)/1000,0)+IF(B86&gt;0,SMALL(B84:B90,3)/10000,0)+IF(B87&gt;0,SMALL(B84:B90,4)/100000,0)+IF(B88&gt;0,SMALL(B84:B90,5)/1000000,0)</f>
        <v>36.07011</v>
      </c>
      <c r="C59" s="87">
        <f ca="1">C56+IF(C84&gt;0,SMALL(C84:C90,1)/100,0)+IF(C85&gt;0,SMALL(C84:C90,2)/1000,0)+IF(C86&gt;0,SMALL(C84:C90,3)/10000,0)+IF(C87&gt;0,SMALL(C84:C90,4)/100000,0)+IF(C88&gt;0,SMALL(C84:C90,5)/1000000,0)</f>
        <v>50.124429999999997</v>
      </c>
      <c r="D59" s="87">
        <f ca="1">D56+IF(D84&gt;0,SMALL(D84:D90,1)/100,0)+IF(D85&gt;0,SMALL(D84:D90,2)/1000,0)+IF(D86&gt;0,SMALL(D84:D90,3)/10000,0)+IF(D87&gt;0,SMALL(D84:D90,4)/100000,0)+IF(D88&gt;0,SMALL(D84:D90,5)/1000000,0)</f>
        <v>46.111339999999998</v>
      </c>
      <c r="E59" s="87">
        <f ca="1">E56+IF(E84&gt;0,SMALL(E84:E90,1)/100,0)+IF(E85&gt;0,SMALL(E84:E90,2)/1000,0)+IF(E86&gt;0,SMALL(E84:E90,3)/10000,0)+IF(E87&gt;0,SMALL(E84:E90,4)/100000,0)+IF(E88&gt;0,SMALL(E84:E90,5)/1000000,0)</f>
        <v>58.135760000000005</v>
      </c>
      <c r="F59" s="87">
        <f ca="1">F56+IF(F84&gt;0,SMALL(F84:F90,1)/100,0)+IF(F85&gt;0,SMALL(F84:F90,2)/1000,0)+IF(F86&gt;0,SMALL(F84:F90,3)/10000,0)+IF(F87&gt;0,SMALL(F84:F90,4)/100000,0)+IF(F88&gt;0,SMALL(F84:F90,5)/1000000,0)</f>
        <v>9.0222300000000004</v>
      </c>
      <c r="G59" s="87">
        <f ca="1">G56+IF(G84&gt;0,SMALL(G84:G90,1)/100,0)+IF(G85&gt;0,SMALL(G84:G90,2)/1000,0)+IF(G86&gt;0,SMALL(G84:G90,3)/10000,0)+IF(G87&gt;0,SMALL(G84:G90,4)/100000,0)+IF(G88&gt;0,SMALL(G84:G90,5)/1000000,0)</f>
        <v>19.045549999999999</v>
      </c>
      <c r="H59" s="87">
        <f ca="1">H56+IF(H84&gt;0,SMALL(H84:H90,1)/100,0)+IF(H85&gt;0,SMALL(H84:H90,2)/1000,0)+IF(H86&gt;0,SMALL(H84:H90,3)/10000,0)+IF(H87&gt;0,SMALL(H84:H90,4)/100000,0)+IF(H88&gt;0,SMALL(H84:H90,5)/1000000,0)</f>
        <v>21.045659999999998</v>
      </c>
      <c r="I59" s="87">
        <f ca="1">I56+IF(I84&gt;0,SMALL(I84:I90,1)/100,0)+IF(I85&gt;0,SMALL(I84:I90,2)/1000,0)+IF(I86&gt;0,SMALL(I84:I90,3)/10000,0)+IF(I87&gt;0,SMALL(I84:I90,4)/100000,0)+IF(I88&gt;0,SMALL(I84:I90,5)/1000000,0)</f>
        <v>21.014790000000001</v>
      </c>
      <c r="J59" s="87">
        <f ca="1">J56+IF(J84&gt;0,SMALL(J84:J90,1)/100,0)+IF(J85&gt;0,SMALL(J84:J90,2)/1000,0)+IF(J86&gt;0,SMALL(J84:J90,3)/10000,0)+IF(J87&gt;0,SMALL(J84:J90,4)/100000,0)+IF(J88&gt;0,SMALL(J84:J90,5)/1000000,0)</f>
        <v>35.089000000000006</v>
      </c>
      <c r="K59" s="87">
        <f ca="1">K56+IF(K84&gt;0,SMALL(K84:K90,1)/100,0)+IF(K85&gt;0,SMALL(K84:K90,2)/1000,0)+IF(K86&gt;0,SMALL(K84:K90,3)/10000,0)+IF(K87&gt;0,SMALL(K84:K90,4)/100000,0)+IF(K88&gt;0,SMALL(K84:K90,5)/1000000,0)</f>
        <v>58.155650000000001</v>
      </c>
      <c r="L59" s="87">
        <f ca="1">L56+IF(L84&gt;0,SMALL(L84:L90,1)/100,0)+IF(L85&gt;0,SMALL(L84:L90,2)/1000,0)+IF(L86&gt;0,SMALL(L84:L90,3)/10000,0)+IF(L87&gt;0,SMALL(L84:L90,4)/100000,0)+IF(L88&gt;0,SMALL(L84:L90,5)/1000000,0)</f>
        <v>6.0111299999999996</v>
      </c>
      <c r="M59" s="87">
        <f ca="1">M56+IF(M84&gt;0,SMALL(M84:M90,1)/100,0)+IF(M85&gt;0,SMALL(M84:M90,2)/1000,0)+IF(M86&gt;0,SMALL(M84:M90,3)/10000,0)+IF(M87&gt;0,SMALL(M84:M90,4)/100000,0)+IF(M88&gt;0,SMALL(M84:M90,5)/1000000,0)</f>
        <v>60.146760000000008</v>
      </c>
      <c r="N59" s="87">
        <f ca="1">N56+IF(N84&gt;0,SMALL(N84:N90,1)/100,0)+IF(N85&gt;0,SMALL(N84:N90,2)/1000,0)+IF(N86&gt;0,SMALL(N84:N90,3)/10000,0)+IF(N87&gt;0,SMALL(N84:N90,4)/100000,0)+IF(N88&gt;0,SMALL(N84:N90,5)/1000000,0)</f>
        <v>12.023339999999999</v>
      </c>
      <c r="O59" s="87">
        <f ca="1">O56+IF(O84&gt;0,SMALL(O84:O90,1)/100,0)+IF(O85&gt;0,SMALL(O84:O90,2)/1000,0)+IF(O86&gt;0,SMALL(O84:O90,3)/10000,0)+IF(O87&gt;0,SMALL(O84:O90,4)/100000,0)+IF(O88&gt;0,SMALL(O84:O90,5)/1000000,0)</f>
        <v>37.068950000000001</v>
      </c>
      <c r="P59" s="87">
        <f ca="1">P56+IF(P84&gt;0,SMALL(P84:P90,1)/100,0)+IF(P85&gt;0,SMALL(P84:P90,2)/1000,0)+IF(P86&gt;0,SMALL(P84:P90,3)/10000,0)+IF(P87&gt;0,SMALL(P84:P90,4)/100000,0)+IF(P88&gt;0,SMALL(P84:P90,5)/1000000,0)</f>
        <v>30.07779</v>
      </c>
      <c r="Q59" s="87">
        <f ca="1">Q56+IF(Q84&gt;0,SMALL(Q84:Q90,1)/100,0)+IF(Q85&gt;0,SMALL(Q84:Q90,2)/1000,0)+IF(Q86&gt;0,SMALL(Q84:Q90,3)/10000,0)+IF(Q87&gt;0,SMALL(Q84:Q90,4)/100000,0)+IF(Q88&gt;0,SMALL(Q84:Q90,5)/1000000,0)</f>
        <v>46.122320000000002</v>
      </c>
      <c r="S59" s="86" t="s">
        <v>770</v>
      </c>
      <c r="T59" s="88">
        <f ca="1">IF(T$4="N","N/A",T56+IF(T84&gt;0,SMALL(T84:T90,1)/100,0)+IF(T85&gt;0,SMALL(T84:T90,2)/1000,0)+IF(T86&gt;0,SMALL(T84:T90,3)/10000,0)+IF(T87&gt;0,SMALL(T84:T90,4)/100000,0)+IF(T88&gt;0,SMALL(T84:T90,5)/1000000,0))</f>
        <v>36.07011</v>
      </c>
      <c r="U59" s="88">
        <f ca="1">IF(U$4="N","N/A",U56+IF(U84&gt;0,SMALL(U84:U90,1)/100,0)+IF(U85&gt;0,SMALL(U84:U90,2)/1000,0)+IF(U86&gt;0,SMALL(U84:U90,3)/10000,0)+IF(U87&gt;0,SMALL(U84:U90,4)/100000,0)+IF(U88&gt;0,SMALL(U84:U90,5)/1000000,0))</f>
        <v>49.123429999999999</v>
      </c>
      <c r="V59" s="88">
        <f ca="1">IF(V$4="N","N/A",V56+IF(V84&gt;0,SMALL(V84:V90,1)/100,0)+IF(V85&gt;0,SMALL(V84:V90,2)/1000,0)+IF(V86&gt;0,SMALL(V84:V90,3)/10000,0)+IF(V87&gt;0,SMALL(V84:V90,4)/100000,0)+IF(V88&gt;0,SMALL(V84:V90,5)/1000000,0))</f>
        <v>46.111339999999998</v>
      </c>
      <c r="W59" s="88" t="str">
        <f>IF(W$4="N","N/A",W56+IF(W84&gt;0,SMALL(W84:W90,1)/100,0)+IF(W85&gt;0,SMALL(W84:W90,2)/1000,0)+IF(W86&gt;0,SMALL(W84:W90,3)/10000,0)+IF(W87&gt;0,SMALL(W84:W90,4)/100000,0)+IF(W88&gt;0,SMALL(W84:W90,5)/1000000,0))</f>
        <v>N/A</v>
      </c>
      <c r="X59" s="88">
        <f ca="1">IF(X$4="N","N/A",X56+IF(X84&gt;0,SMALL(X84:X90,1)/100,0)+IF(X85&gt;0,SMALL(X84:X90,2)/1000,0)+IF(X86&gt;0,SMALL(X84:X90,3)/10000,0)+IF(X87&gt;0,SMALL(X84:X90,4)/100000,0)+IF(X88&gt;0,SMALL(X84:X90,5)/1000000,0))</f>
        <v>9.0222300000000004</v>
      </c>
      <c r="Y59" s="88">
        <f ca="1">IF(Y$4="N","N/A",Y56+IF(Y84&gt;0,SMALL(Y84:Y90,1)/100,0)+IF(Y85&gt;0,SMALL(Y84:Y90,2)/1000,0)+IF(Y86&gt;0,SMALL(Y84:Y90,3)/10000,0)+IF(Y87&gt;0,SMALL(Y84:Y90,4)/100000,0)+IF(Y88&gt;0,SMALL(Y84:Y90,5)/1000000,0))</f>
        <v>19.045549999999999</v>
      </c>
      <c r="Z59" s="88">
        <f ca="1">IF(Z$4="N","N/A",Z56+IF(Z84&gt;0,SMALL(Z84:Z90,1)/100,0)+IF(Z85&gt;0,SMALL(Z84:Z90,2)/1000,0)+IF(Z86&gt;0,SMALL(Z84:Z90,3)/10000,0)+IF(Z87&gt;0,SMALL(Z84:Z90,4)/100000,0)+IF(Z88&gt;0,SMALL(Z84:Z90,5)/1000000,0))</f>
        <v>21.045659999999998</v>
      </c>
      <c r="AA59" s="88">
        <f ca="1">IF(AA$4="N","N/A",AA56+IF(AA84&gt;0,SMALL(AA84:AA90,1)/100,0)+IF(AA85&gt;0,SMALL(AA84:AA90,2)/1000,0)+IF(AA86&gt;0,SMALL(AA84:AA90,3)/10000,0)+IF(AA87&gt;0,SMALL(AA84:AA90,4)/100000,0)+IF(AA88&gt;0,SMALL(AA84:AA90,5)/1000000,0))</f>
        <v>21.014790000000001</v>
      </c>
      <c r="AB59" s="88">
        <f ca="1">IF(AB$4="N","N/A",AB56+IF(AB84&gt;0,SMALL(AB84:AB90,1)/100,0)+IF(AB85&gt;0,SMALL(AB84:AB90,2)/1000,0)+IF(AB86&gt;0,SMALL(AB84:AB90,3)/10000,0)+IF(AB87&gt;0,SMALL(AB84:AB90,4)/100000,0)+IF(AB88&gt;0,SMALL(AB84:AB90,5)/1000000,0))</f>
        <v>35.089000000000006</v>
      </c>
      <c r="AC59" s="88">
        <f ca="1">IF(AC$4="N","N/A",AC56+IF(AC84&gt;0,SMALL(AC84:AC90,1)/100,0)+IF(AC85&gt;0,SMALL(AC84:AC90,2)/1000,0)+IF(AC86&gt;0,SMALL(AC84:AC90,3)/10000,0)+IF(AC87&gt;0,SMALL(AC84:AC90,4)/100000,0)+IF(AC88&gt;0,SMALL(AC84:AC90,5)/1000000,0))</f>
        <v>56.14555</v>
      </c>
      <c r="AD59" s="88">
        <f ca="1">IF(AD$4="N","N/A",AD56+IF(AD84&gt;0,SMALL(AD84:AD90,1)/100,0)+IF(AD85&gt;0,SMALL(AD84:AD90,2)/1000,0)+IF(AD86&gt;0,SMALL(AD84:AD90,3)/10000,0)+IF(AD87&gt;0,SMALL(AD84:AD90,4)/100000,0)+IF(AD88&gt;0,SMALL(AD84:AD90,5)/1000000,0))</f>
        <v>6.0111299999999996</v>
      </c>
      <c r="AE59" s="88">
        <f ca="1">IF(AE$4="N","N/A",AE56+IF(AE84&gt;0,SMALL(AE84:AE90,1)/100,0)+IF(AE85&gt;0,SMALL(AE84:AE90,2)/1000,0)+IF(AE86&gt;0,SMALL(AE84:AE90,3)/10000,0)+IF(AE87&gt;0,SMALL(AE84:AE90,4)/100000,0)+IF(AE88&gt;0,SMALL(AE84:AE90,5)/1000000,0))</f>
        <v>58.146650000000001</v>
      </c>
      <c r="AF59" s="88">
        <f ca="1">IF(AF$4="N","N/A",AF56+IF(AF84&gt;0,SMALL(AF84:AF90,1)/100,0)+IF(AF85&gt;0,SMALL(AF84:AF90,2)/1000,0)+IF(AF86&gt;0,SMALL(AF84:AF90,3)/10000,0)+IF(AF87&gt;0,SMALL(AF84:AF90,4)/100000,0)+IF(AF88&gt;0,SMALL(AF84:AF90,5)/1000000,0))</f>
        <v>12.023339999999999</v>
      </c>
      <c r="AG59" s="88">
        <f ca="1">IF(AG$4="N","N/A",AG56+IF(AG84&gt;0,SMALL(AG84:AG90,1)/100,0)+IF(AG85&gt;0,SMALL(AG84:AG90,2)/1000,0)+IF(AG86&gt;0,SMALL(AG84:AG90,3)/10000,0)+IF(AG87&gt;0,SMALL(AG84:AG90,4)/100000,0)+IF(AG88&gt;0,SMALL(AG84:AG90,5)/1000000,0))</f>
        <v>36.068940000000005</v>
      </c>
      <c r="AH59" s="88">
        <f ca="1">IF(AH$4="N","N/A",AH56+IF(AH84&gt;0,SMALL(AH84:AH90,1)/100,0)+IF(AH85&gt;0,SMALL(AH84:AH90,2)/1000,0)+IF(AH86&gt;0,SMALL(AH84:AH90,3)/10000,0)+IF(AH87&gt;0,SMALL(AH84:AH90,4)/100000,0)+IF(AH88&gt;0,SMALL(AH84:AH90,5)/1000000,0))</f>
        <v>30.07779</v>
      </c>
      <c r="AI59" s="88">
        <f ca="1">IF(AI$4="N","N/A",AI56+IF(AI84&gt;0,SMALL(AI84:AI90,1)/100,0)+IF(AI85&gt;0,SMALL(AI84:AI90,2)/1000,0)+IF(AI86&gt;0,SMALL(AI84:AI90,3)/10000,0)+IF(AI87&gt;0,SMALL(AI84:AI90,4)/100000,0)+IF(AI88&gt;0,SMALL(AI84:AI90,5)/1000000,0))</f>
        <v>46.122320000000002</v>
      </c>
      <c r="AK59" s="66" t="s">
        <v>771</v>
      </c>
    </row>
    <row r="60" spans="1:37" collapsed="1" x14ac:dyDescent="0.2">
      <c r="B60" s="50" t="str">
        <f>B$3</f>
        <v>A80</v>
      </c>
      <c r="C60" s="50" t="str">
        <f t="shared" ref="C60:Q60" si="30">C$3</f>
        <v>BEX</v>
      </c>
      <c r="D60" s="50" t="str">
        <f t="shared" si="30"/>
        <v>FRONTR</v>
      </c>
      <c r="E60" s="50" t="str">
        <f t="shared" si="30"/>
        <v>CPA</v>
      </c>
      <c r="F60" s="50" t="str">
        <f t="shared" si="30"/>
        <v>CROW</v>
      </c>
      <c r="G60" s="50" t="str">
        <f t="shared" si="30"/>
        <v>EAST/BDY</v>
      </c>
      <c r="H60" s="50" t="str">
        <f t="shared" si="30"/>
        <v>HAIL</v>
      </c>
      <c r="I60" s="50" t="str">
        <f t="shared" si="30"/>
        <v>HR/HAC</v>
      </c>
      <c r="J60" s="50" t="str">
        <f t="shared" si="30"/>
        <v>HTH/UCK</v>
      </c>
      <c r="K60" s="50" t="str">
        <f t="shared" si="30"/>
        <v>HYAC</v>
      </c>
      <c r="L60" s="50" t="str">
        <f t="shared" si="30"/>
        <v>LEW</v>
      </c>
      <c r="M60" s="50" t="str">
        <f t="shared" si="30"/>
        <v>MEAD</v>
      </c>
      <c r="N60" s="50" t="str">
        <f t="shared" si="30"/>
        <v>PSST</v>
      </c>
      <c r="O60" s="50" t="str">
        <f t="shared" si="30"/>
        <v>HEDGE</v>
      </c>
      <c r="P60" s="50" t="str">
        <f t="shared" si="30"/>
        <v>RUNW</v>
      </c>
      <c r="Q60" s="50" t="str">
        <f t="shared" si="30"/>
        <v>WAD</v>
      </c>
      <c r="T60" s="50" t="str">
        <f>T$3</f>
        <v>A80</v>
      </c>
      <c r="U60" s="50" t="str">
        <f t="shared" ref="U60:AI60" si="31">U$3</f>
        <v>BEX</v>
      </c>
      <c r="V60" s="50" t="str">
        <f t="shared" si="31"/>
        <v>FRONTR</v>
      </c>
      <c r="W60" s="50" t="str">
        <f t="shared" si="31"/>
        <v>CPA</v>
      </c>
      <c r="X60" s="50" t="str">
        <f t="shared" si="31"/>
        <v>CROW</v>
      </c>
      <c r="Y60" s="50" t="str">
        <f t="shared" si="31"/>
        <v>EAST/BDY</v>
      </c>
      <c r="Z60" s="50" t="str">
        <f t="shared" si="31"/>
        <v>HAIL</v>
      </c>
      <c r="AA60" s="50" t="str">
        <f t="shared" si="31"/>
        <v>HR/HAC</v>
      </c>
      <c r="AB60" s="50" t="str">
        <f t="shared" si="31"/>
        <v>HTH/UCK</v>
      </c>
      <c r="AC60" s="50" t="str">
        <f t="shared" si="31"/>
        <v>HYAC</v>
      </c>
      <c r="AD60" s="50" t="str">
        <f t="shared" si="31"/>
        <v>LEW</v>
      </c>
      <c r="AE60" s="50" t="str">
        <f t="shared" si="31"/>
        <v>MEAD</v>
      </c>
      <c r="AF60" s="50" t="str">
        <f t="shared" si="31"/>
        <v>PSST</v>
      </c>
      <c r="AG60" s="50" t="str">
        <f t="shared" si="31"/>
        <v>HEDGE</v>
      </c>
      <c r="AH60" s="50" t="str">
        <f t="shared" si="31"/>
        <v>RUNW</v>
      </c>
      <c r="AI60" s="50" t="str">
        <f t="shared" si="31"/>
        <v>WAD</v>
      </c>
    </row>
    <row r="61" spans="1:37" ht="15" x14ac:dyDescent="0.25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</row>
    <row r="62" spans="1:37" x14ac:dyDescent="0.2">
      <c r="A62" s="89" t="s">
        <v>772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S62" s="89" t="s">
        <v>772</v>
      </c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</row>
    <row r="63" spans="1:37" x14ac:dyDescent="0.2">
      <c r="A63" s="89" t="s">
        <v>68</v>
      </c>
      <c r="B63" s="1" t="s">
        <v>67</v>
      </c>
      <c r="E63" s="27"/>
      <c r="S63" s="89" t="str">
        <f>A63</f>
        <v>A80</v>
      </c>
      <c r="T63" s="1" t="str">
        <f t="shared" ref="T63:T68" si="32">B63</f>
        <v>Arena 80 AC</v>
      </c>
    </row>
    <row r="64" spans="1:37" x14ac:dyDescent="0.2">
      <c r="A64" s="89" t="s">
        <v>59</v>
      </c>
      <c r="B64" s="1" t="s">
        <v>58</v>
      </c>
      <c r="E64" s="27"/>
      <c r="S64" s="89" t="str">
        <f t="shared" ref="S64:T76" si="33">A64</f>
        <v>BEX</v>
      </c>
      <c r="T64" s="1" t="str">
        <f t="shared" si="32"/>
        <v>Bexhill Run Tri</v>
      </c>
    </row>
    <row r="65" spans="1:35" ht="15" x14ac:dyDescent="0.25">
      <c r="A65" s="89" t="s">
        <v>81</v>
      </c>
      <c r="B65" s="1" t="s">
        <v>788</v>
      </c>
      <c r="E65" s="27"/>
      <c r="S65" s="90" t="str">
        <f t="shared" si="33"/>
        <v>FRONTR</v>
      </c>
      <c r="T65" s="1" t="str">
        <f t="shared" si="32"/>
        <v>Brighton and Hove Frontrunners</v>
      </c>
    </row>
    <row r="66" spans="1:35" x14ac:dyDescent="0.2">
      <c r="A66" s="89" t="s">
        <v>360</v>
      </c>
      <c r="B66" s="1" t="s">
        <v>359</v>
      </c>
      <c r="E66" s="27"/>
      <c r="S66" s="89" t="str">
        <f t="shared" si="33"/>
        <v>CPA</v>
      </c>
      <c r="T66" s="1" t="str">
        <f t="shared" si="32"/>
        <v>Central Park Athletics</v>
      </c>
    </row>
    <row r="67" spans="1:35" x14ac:dyDescent="0.2">
      <c r="A67" s="89" t="s">
        <v>24</v>
      </c>
      <c r="B67" s="1" t="s">
        <v>23</v>
      </c>
      <c r="E67" s="27"/>
      <c r="S67" s="89" t="str">
        <f t="shared" si="33"/>
        <v>CROW</v>
      </c>
      <c r="T67" s="1" t="str">
        <f t="shared" si="32"/>
        <v>Crowborough Runners</v>
      </c>
    </row>
    <row r="68" spans="1:35" x14ac:dyDescent="0.2">
      <c r="A68" s="89" t="s">
        <v>30</v>
      </c>
      <c r="B68" s="1" t="s">
        <v>789</v>
      </c>
      <c r="E68" s="27"/>
      <c r="S68" s="89" t="str">
        <f t="shared" si="33"/>
        <v>EAST/BDY</v>
      </c>
      <c r="T68" s="1" t="str">
        <f t="shared" si="32"/>
        <v>Eastbourne Rovers and Team Bodyworks</v>
      </c>
    </row>
    <row r="69" spans="1:35" x14ac:dyDescent="0.2">
      <c r="A69" s="89" t="s">
        <v>52</v>
      </c>
      <c r="B69" s="1" t="s">
        <v>51</v>
      </c>
      <c r="E69" s="27"/>
      <c r="S69" s="89" t="str">
        <f t="shared" si="33"/>
        <v>HAIL</v>
      </c>
      <c r="T69" s="1" t="str">
        <f t="shared" si="33"/>
        <v>Hailsham Harriers</v>
      </c>
    </row>
    <row r="70" spans="1:35" x14ac:dyDescent="0.2">
      <c r="A70" s="89" t="s">
        <v>77</v>
      </c>
      <c r="B70" s="1" t="s">
        <v>790</v>
      </c>
      <c r="E70" s="27"/>
      <c r="S70" s="89" t="str">
        <f t="shared" si="33"/>
        <v>HR/HAC</v>
      </c>
      <c r="T70" s="1" t="str">
        <f t="shared" si="33"/>
        <v>Hastings Runners and Hastings AC</v>
      </c>
    </row>
    <row r="71" spans="1:35" x14ac:dyDescent="0.2">
      <c r="A71" s="89" t="s">
        <v>105</v>
      </c>
      <c r="B71" s="1" t="s">
        <v>791</v>
      </c>
      <c r="E71" s="27"/>
      <c r="S71" s="89" t="str">
        <f t="shared" si="33"/>
        <v>HTH/UCK</v>
      </c>
      <c r="T71" s="1" t="str">
        <f t="shared" si="33"/>
        <v>Heathfield Road Runners and Uckfield Runners</v>
      </c>
    </row>
    <row r="72" spans="1:35" x14ac:dyDescent="0.2">
      <c r="A72" s="89" t="s">
        <v>19</v>
      </c>
      <c r="B72" s="1" t="s">
        <v>18</v>
      </c>
      <c r="E72" s="27"/>
      <c r="S72" s="89" t="str">
        <f t="shared" si="33"/>
        <v>HYAC</v>
      </c>
      <c r="T72" s="1" t="str">
        <f t="shared" si="33"/>
        <v>HY AC</v>
      </c>
    </row>
    <row r="73" spans="1:35" x14ac:dyDescent="0.2">
      <c r="A73" s="89" t="s">
        <v>40</v>
      </c>
      <c r="B73" s="1" t="s">
        <v>39</v>
      </c>
      <c r="E73" s="27"/>
      <c r="S73" s="89" t="str">
        <f t="shared" si="33"/>
        <v>LEW</v>
      </c>
      <c r="T73" s="1" t="str">
        <f t="shared" si="33"/>
        <v>Lewes AC</v>
      </c>
    </row>
    <row r="74" spans="1:35" x14ac:dyDescent="0.2">
      <c r="A74" s="89" t="s">
        <v>109</v>
      </c>
      <c r="B74" s="1" t="s">
        <v>108</v>
      </c>
      <c r="E74" s="27"/>
      <c r="S74" s="89" t="str">
        <f t="shared" si="33"/>
        <v>MEAD</v>
      </c>
      <c r="T74" s="1" t="str">
        <f t="shared" si="33"/>
        <v>Meads Runners</v>
      </c>
    </row>
    <row r="75" spans="1:35" x14ac:dyDescent="0.2">
      <c r="A75" s="89" t="s">
        <v>35</v>
      </c>
      <c r="B75" s="1" t="s">
        <v>794</v>
      </c>
      <c r="E75" s="27"/>
      <c r="S75" s="89" t="str">
        <f t="shared" si="33"/>
        <v>PSST</v>
      </c>
      <c r="T75" s="1" t="str">
        <f t="shared" si="33"/>
        <v xml:space="preserve">Polegate Plodders, Seafront Shufflers, Seaford Striders and Tri Tempo </v>
      </c>
    </row>
    <row r="76" spans="1:35" x14ac:dyDescent="0.2">
      <c r="A76" s="89" t="s">
        <v>96</v>
      </c>
      <c r="B76" s="1" t="s">
        <v>95</v>
      </c>
      <c r="E76" s="27"/>
      <c r="S76" s="89" t="str">
        <f t="shared" si="33"/>
        <v>HEDGE</v>
      </c>
      <c r="T76" s="1" t="str">
        <f t="shared" si="33"/>
        <v>Portslade Hedgehoppers</v>
      </c>
    </row>
    <row r="77" spans="1:35" x14ac:dyDescent="0.2">
      <c r="A77" s="89" t="s">
        <v>174</v>
      </c>
      <c r="B77" s="1" t="s">
        <v>795</v>
      </c>
      <c r="E77" s="27"/>
      <c r="S77" s="89" t="str">
        <f>A77</f>
        <v>RUNW</v>
      </c>
      <c r="T77" s="1" t="str">
        <f>B77</f>
        <v>Run Wednesdays</v>
      </c>
    </row>
    <row r="78" spans="1:35" ht="3" customHeight="1" x14ac:dyDescent="0.2"/>
    <row r="79" spans="1:35" ht="26.25" x14ac:dyDescent="0.4">
      <c r="A79" s="15" t="s">
        <v>924</v>
      </c>
      <c r="B79" s="15"/>
      <c r="C79" s="15"/>
      <c r="D79" s="15"/>
      <c r="E79" s="15"/>
      <c r="F79" s="15"/>
      <c r="G79" s="15"/>
      <c r="H79" s="15"/>
      <c r="I79" s="15"/>
      <c r="J79" s="15"/>
      <c r="K79" s="80"/>
      <c r="L79" s="80"/>
      <c r="M79" s="81"/>
      <c r="N79" s="82"/>
      <c r="O79" s="82"/>
      <c r="Q79" s="83" t="e">
        <f>"Race "&amp;ControlRaceNo&amp;" of "&amp;ControlNoOfRaces</f>
        <v>#NAME?</v>
      </c>
      <c r="S79" s="15" t="s">
        <v>924</v>
      </c>
      <c r="T79" s="15"/>
      <c r="U79" s="15"/>
      <c r="V79" s="15"/>
      <c r="W79" s="15"/>
      <c r="X79" s="15"/>
      <c r="Y79" s="15"/>
      <c r="Z79" s="15"/>
      <c r="AA79" s="15"/>
      <c r="AB79" s="15"/>
      <c r="AC79" s="80"/>
      <c r="AD79" s="18"/>
      <c r="AE79" s="18"/>
      <c r="AF79" s="82"/>
      <c r="AG79" s="82"/>
      <c r="AH79" s="82"/>
      <c r="AI79" s="83" t="e">
        <f>"Race "&amp;ControlRaceNo&amp;" of "&amp;ControlNoOfRaces</f>
        <v>#NAME?</v>
      </c>
    </row>
    <row r="80" spans="1:35" x14ac:dyDescent="0.2">
      <c r="A80" s="89" t="s">
        <v>773</v>
      </c>
    </row>
    <row r="81" spans="1:35" x14ac:dyDescent="0.2">
      <c r="A81" s="26" t="str">
        <f>A17</f>
        <v>ALL CLUBS: 16 TEAMS (note awards are based on table excluding non East Sussex Clubs)</v>
      </c>
      <c r="S81" s="26" t="str">
        <f>S17</f>
        <v>EAST SUSSEX CLUBS: 14 TEAMS (Only East Sussex Teams qualify for awards: awards are awarded as per this table)</v>
      </c>
    </row>
    <row r="82" spans="1:35" x14ac:dyDescent="0.2">
      <c r="A82" s="26"/>
      <c r="S82" s="26"/>
    </row>
    <row r="83" spans="1:35" x14ac:dyDescent="0.2">
      <c r="A83" s="26"/>
      <c r="B83" s="50" t="str">
        <f>B$3</f>
        <v>A80</v>
      </c>
      <c r="C83" s="50" t="str">
        <f t="shared" ref="C83:Q83" si="34">C$3</f>
        <v>BEX</v>
      </c>
      <c r="D83" s="50" t="str">
        <f t="shared" si="34"/>
        <v>FRONTR</v>
      </c>
      <c r="E83" s="50" t="str">
        <f t="shared" si="34"/>
        <v>CPA</v>
      </c>
      <c r="F83" s="50" t="str">
        <f t="shared" si="34"/>
        <v>CROW</v>
      </c>
      <c r="G83" s="50" t="str">
        <f t="shared" si="34"/>
        <v>EAST/BDY</v>
      </c>
      <c r="H83" s="50" t="str">
        <f t="shared" si="34"/>
        <v>HAIL</v>
      </c>
      <c r="I83" s="50" t="str">
        <f t="shared" si="34"/>
        <v>HR/HAC</v>
      </c>
      <c r="J83" s="50" t="str">
        <f t="shared" si="34"/>
        <v>HTH/UCK</v>
      </c>
      <c r="K83" s="50" t="str">
        <f t="shared" si="34"/>
        <v>HYAC</v>
      </c>
      <c r="L83" s="50" t="str">
        <f t="shared" si="34"/>
        <v>LEW</v>
      </c>
      <c r="M83" s="50" t="str">
        <f t="shared" si="34"/>
        <v>MEAD</v>
      </c>
      <c r="N83" s="50" t="str">
        <f t="shared" si="34"/>
        <v>PSST</v>
      </c>
      <c r="O83" s="50" t="str">
        <f t="shared" si="34"/>
        <v>HEDGE</v>
      </c>
      <c r="P83" s="50" t="str">
        <f t="shared" si="34"/>
        <v>RUNW</v>
      </c>
      <c r="Q83" s="50" t="str">
        <f t="shared" si="34"/>
        <v>WAD</v>
      </c>
      <c r="S83" s="26"/>
      <c r="T83" s="50" t="str">
        <f>T$3</f>
        <v>A80</v>
      </c>
      <c r="U83" s="50" t="str">
        <f t="shared" ref="U83:AI83" si="35">U$3</f>
        <v>BEX</v>
      </c>
      <c r="V83" s="50" t="str">
        <f t="shared" si="35"/>
        <v>FRONTR</v>
      </c>
      <c r="W83" s="50" t="str">
        <f t="shared" si="35"/>
        <v>CPA</v>
      </c>
      <c r="X83" s="50" t="str">
        <f t="shared" si="35"/>
        <v>CROW</v>
      </c>
      <c r="Y83" s="50" t="str">
        <f t="shared" si="35"/>
        <v>EAST/BDY</v>
      </c>
      <c r="Z83" s="50" t="str">
        <f t="shared" si="35"/>
        <v>HAIL</v>
      </c>
      <c r="AA83" s="50" t="str">
        <f t="shared" si="35"/>
        <v>HR/HAC</v>
      </c>
      <c r="AB83" s="50" t="str">
        <f t="shared" si="35"/>
        <v>HTH/UCK</v>
      </c>
      <c r="AC83" s="50" t="str">
        <f t="shared" si="35"/>
        <v>HYAC</v>
      </c>
      <c r="AD83" s="50" t="str">
        <f t="shared" si="35"/>
        <v>LEW</v>
      </c>
      <c r="AE83" s="50" t="str">
        <f t="shared" si="35"/>
        <v>MEAD</v>
      </c>
      <c r="AF83" s="50" t="str">
        <f t="shared" si="35"/>
        <v>PSST</v>
      </c>
      <c r="AG83" s="50" t="str">
        <f t="shared" si="35"/>
        <v>HEDGE</v>
      </c>
      <c r="AH83" s="50" t="str">
        <f t="shared" si="35"/>
        <v>RUNW</v>
      </c>
      <c r="AI83" s="50" t="str">
        <f t="shared" si="35"/>
        <v>WAD</v>
      </c>
    </row>
    <row r="84" spans="1:35" x14ac:dyDescent="0.2">
      <c r="A84" s="64">
        <v>1</v>
      </c>
      <c r="B84" s="25">
        <v>9</v>
      </c>
      <c r="C84" s="25">
        <v>13</v>
      </c>
      <c r="D84" s="25">
        <v>10</v>
      </c>
      <c r="E84" s="25">
        <v>12</v>
      </c>
      <c r="F84" s="25">
        <v>2</v>
      </c>
      <c r="G84" s="25">
        <v>5</v>
      </c>
      <c r="H84" s="25">
        <v>6</v>
      </c>
      <c r="I84" s="25">
        <v>1</v>
      </c>
      <c r="J84" s="25">
        <v>8</v>
      </c>
      <c r="K84" s="25">
        <v>14</v>
      </c>
      <c r="L84" s="25">
        <v>3</v>
      </c>
      <c r="M84" s="25">
        <v>16</v>
      </c>
      <c r="N84" s="25">
        <v>4</v>
      </c>
      <c r="O84" s="25">
        <v>15</v>
      </c>
      <c r="P84" s="25">
        <v>7</v>
      </c>
      <c r="Q84" s="25">
        <v>11</v>
      </c>
      <c r="S84" s="64" t="s">
        <v>769</v>
      </c>
      <c r="T84" s="25">
        <v>9</v>
      </c>
      <c r="U84" s="25">
        <v>12</v>
      </c>
      <c r="V84" s="25">
        <v>10</v>
      </c>
      <c r="W84" s="25" t="s">
        <v>774</v>
      </c>
      <c r="X84" s="25">
        <v>2</v>
      </c>
      <c r="Y84" s="25">
        <v>5</v>
      </c>
      <c r="Z84" s="25">
        <v>6</v>
      </c>
      <c r="AA84" s="25">
        <v>1</v>
      </c>
      <c r="AB84" s="25">
        <v>8</v>
      </c>
      <c r="AC84" s="25">
        <v>13</v>
      </c>
      <c r="AD84" s="25">
        <v>3</v>
      </c>
      <c r="AE84" s="25">
        <v>15</v>
      </c>
      <c r="AF84" s="25">
        <v>4</v>
      </c>
      <c r="AG84" s="25">
        <v>14</v>
      </c>
      <c r="AH84" s="25">
        <v>7</v>
      </c>
      <c r="AI84" s="25">
        <v>11</v>
      </c>
    </row>
    <row r="85" spans="1:35" x14ac:dyDescent="0.2">
      <c r="A85" s="64">
        <v>2</v>
      </c>
      <c r="B85" s="25">
        <v>11</v>
      </c>
      <c r="C85" s="25">
        <v>13</v>
      </c>
      <c r="D85" s="25">
        <v>10</v>
      </c>
      <c r="E85" s="25">
        <v>16</v>
      </c>
      <c r="F85" s="25">
        <v>2</v>
      </c>
      <c r="G85" s="25">
        <v>5</v>
      </c>
      <c r="H85" s="25">
        <v>6</v>
      </c>
      <c r="I85" s="25">
        <v>4</v>
      </c>
      <c r="J85" s="25">
        <v>9</v>
      </c>
      <c r="K85" s="25">
        <v>14</v>
      </c>
      <c r="L85" s="25">
        <v>1</v>
      </c>
      <c r="M85" s="25">
        <v>15</v>
      </c>
      <c r="N85" s="25">
        <v>3</v>
      </c>
      <c r="O85" s="25">
        <v>8</v>
      </c>
      <c r="P85" s="25">
        <v>7</v>
      </c>
      <c r="Q85" s="25">
        <v>12</v>
      </c>
      <c r="S85" s="64">
        <f>A85</f>
        <v>2</v>
      </c>
      <c r="T85" s="65">
        <v>11</v>
      </c>
      <c r="U85" s="65">
        <v>13</v>
      </c>
      <c r="V85" s="65">
        <v>10</v>
      </c>
      <c r="W85" s="65" t="s">
        <v>774</v>
      </c>
      <c r="X85" s="65">
        <v>2</v>
      </c>
      <c r="Y85" s="65">
        <v>5</v>
      </c>
      <c r="Z85" s="65">
        <v>6</v>
      </c>
      <c r="AA85" s="65">
        <v>4</v>
      </c>
      <c r="AB85" s="65">
        <v>9</v>
      </c>
      <c r="AC85" s="65">
        <v>14</v>
      </c>
      <c r="AD85" s="65">
        <v>1</v>
      </c>
      <c r="AE85" s="65">
        <v>15</v>
      </c>
      <c r="AF85" s="65">
        <v>3</v>
      </c>
      <c r="AG85" s="65">
        <v>8</v>
      </c>
      <c r="AH85" s="65">
        <v>7</v>
      </c>
      <c r="AI85" s="65">
        <v>12</v>
      </c>
    </row>
    <row r="86" spans="1:35" x14ac:dyDescent="0.2">
      <c r="A86" s="64">
        <v>3</v>
      </c>
      <c r="B86" s="25">
        <v>6</v>
      </c>
      <c r="C86" s="25">
        <v>13</v>
      </c>
      <c r="D86" s="25">
        <v>12</v>
      </c>
      <c r="E86" s="25">
        <v>14</v>
      </c>
      <c r="F86" s="25">
        <v>2</v>
      </c>
      <c r="G86" s="25">
        <v>4</v>
      </c>
      <c r="H86" s="25">
        <v>5</v>
      </c>
      <c r="I86" s="25">
        <v>9</v>
      </c>
      <c r="J86" s="25">
        <v>10</v>
      </c>
      <c r="K86" s="25">
        <v>15</v>
      </c>
      <c r="L86" s="25">
        <v>1</v>
      </c>
      <c r="M86" s="25">
        <v>16</v>
      </c>
      <c r="N86" s="25">
        <v>3</v>
      </c>
      <c r="O86" s="25">
        <v>8</v>
      </c>
      <c r="P86" s="25">
        <v>7</v>
      </c>
      <c r="Q86" s="25">
        <v>11</v>
      </c>
      <c r="S86" s="64">
        <f>A86</f>
        <v>3</v>
      </c>
      <c r="T86" s="65">
        <v>6</v>
      </c>
      <c r="U86" s="65">
        <v>13</v>
      </c>
      <c r="V86" s="65">
        <v>12</v>
      </c>
      <c r="W86" s="65" t="s">
        <v>774</v>
      </c>
      <c r="X86" s="65">
        <v>2</v>
      </c>
      <c r="Y86" s="65">
        <v>4</v>
      </c>
      <c r="Z86" s="65">
        <v>5</v>
      </c>
      <c r="AA86" s="65">
        <v>9</v>
      </c>
      <c r="AB86" s="65">
        <v>10</v>
      </c>
      <c r="AC86" s="65">
        <v>14</v>
      </c>
      <c r="AD86" s="65">
        <v>1</v>
      </c>
      <c r="AE86" s="65">
        <v>15</v>
      </c>
      <c r="AF86" s="65">
        <v>3</v>
      </c>
      <c r="AG86" s="65">
        <v>8</v>
      </c>
      <c r="AH86" s="65">
        <v>7</v>
      </c>
      <c r="AI86" s="65">
        <v>11</v>
      </c>
    </row>
    <row r="87" spans="1:35" x14ac:dyDescent="0.2">
      <c r="A87" s="64">
        <v>4</v>
      </c>
      <c r="B87" s="25">
        <f>B$42</f>
        <v>10</v>
      </c>
      <c r="C87" s="25">
        <f t="shared" ref="C87:Q87" si="36">C$42</f>
        <v>11</v>
      </c>
      <c r="D87" s="25">
        <f t="shared" si="36"/>
        <v>14</v>
      </c>
      <c r="E87" s="25">
        <f t="shared" si="36"/>
        <v>16</v>
      </c>
      <c r="F87" s="25">
        <f t="shared" si="36"/>
        <v>3</v>
      </c>
      <c r="G87" s="25">
        <f t="shared" si="36"/>
        <v>5</v>
      </c>
      <c r="H87" s="25">
        <f t="shared" si="36"/>
        <v>4</v>
      </c>
      <c r="I87" s="25">
        <f t="shared" si="36"/>
        <v>7</v>
      </c>
      <c r="J87" s="25">
        <f t="shared" si="36"/>
        <v>8</v>
      </c>
      <c r="K87" s="25">
        <f t="shared" si="36"/>
        <v>15</v>
      </c>
      <c r="L87" s="25">
        <f t="shared" si="36"/>
        <v>1</v>
      </c>
      <c r="M87" s="25">
        <f t="shared" si="36"/>
        <v>13</v>
      </c>
      <c r="N87" s="25">
        <f t="shared" si="36"/>
        <v>2</v>
      </c>
      <c r="O87" s="25">
        <f t="shared" si="36"/>
        <v>6</v>
      </c>
      <c r="P87" s="25">
        <f t="shared" si="36"/>
        <v>9</v>
      </c>
      <c r="Q87" s="25">
        <f t="shared" si="36"/>
        <v>12</v>
      </c>
      <c r="S87" s="64">
        <f>A87</f>
        <v>4</v>
      </c>
      <c r="T87" s="65">
        <f t="shared" ref="T87:AI87" si="37">T$42</f>
        <v>10</v>
      </c>
      <c r="U87" s="65">
        <f t="shared" si="37"/>
        <v>11</v>
      </c>
      <c r="V87" s="65">
        <f t="shared" si="37"/>
        <v>14</v>
      </c>
      <c r="W87" s="65" t="str">
        <f t="shared" si="37"/>
        <v xml:space="preserve">- </v>
      </c>
      <c r="X87" s="65">
        <f t="shared" si="37"/>
        <v>3</v>
      </c>
      <c r="Y87" s="65">
        <f t="shared" si="37"/>
        <v>5</v>
      </c>
      <c r="Z87" s="65">
        <f t="shared" si="37"/>
        <v>4</v>
      </c>
      <c r="AA87" s="65">
        <f t="shared" si="37"/>
        <v>7</v>
      </c>
      <c r="AB87" s="65">
        <f t="shared" si="37"/>
        <v>8</v>
      </c>
      <c r="AC87" s="65">
        <f t="shared" si="37"/>
        <v>15</v>
      </c>
      <c r="AD87" s="65">
        <f t="shared" si="37"/>
        <v>1</v>
      </c>
      <c r="AE87" s="65">
        <f t="shared" si="37"/>
        <v>13</v>
      </c>
      <c r="AF87" s="65">
        <f t="shared" si="37"/>
        <v>2</v>
      </c>
      <c r="AG87" s="65">
        <f t="shared" si="37"/>
        <v>6</v>
      </c>
      <c r="AH87" s="65">
        <f t="shared" si="37"/>
        <v>9</v>
      </c>
      <c r="AI87" s="65">
        <f t="shared" si="37"/>
        <v>12</v>
      </c>
    </row>
    <row r="88" spans="1:35" x14ac:dyDescent="0.2">
      <c r="A88" s="64">
        <v>5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S88" s="64">
        <f>A88</f>
        <v>5</v>
      </c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</row>
    <row r="89" spans="1:35" x14ac:dyDescent="0.2">
      <c r="A89" s="64">
        <v>6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S89" s="64">
        <f>A89</f>
        <v>6</v>
      </c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</row>
    <row r="90" spans="1:35" ht="3" customHeight="1" x14ac:dyDescent="0.2">
      <c r="A90" s="64"/>
      <c r="S90" s="64"/>
    </row>
    <row r="91" spans="1:35" x14ac:dyDescent="0.2">
      <c r="A91" s="1" t="s">
        <v>775</v>
      </c>
      <c r="B91" s="91">
        <f t="shared" ref="B91:Q91" si="38">SUM(B84:B90)</f>
        <v>36</v>
      </c>
      <c r="C91" s="91">
        <f t="shared" si="38"/>
        <v>50</v>
      </c>
      <c r="D91" s="91">
        <f>SUM(D84:D90)</f>
        <v>46</v>
      </c>
      <c r="E91" s="91">
        <f t="shared" si="38"/>
        <v>58</v>
      </c>
      <c r="F91" s="91">
        <f t="shared" si="38"/>
        <v>9</v>
      </c>
      <c r="G91" s="91">
        <f t="shared" si="38"/>
        <v>19</v>
      </c>
      <c r="H91" s="91">
        <f t="shared" si="38"/>
        <v>21</v>
      </c>
      <c r="I91" s="91">
        <f t="shared" si="38"/>
        <v>21</v>
      </c>
      <c r="J91" s="91">
        <f t="shared" si="38"/>
        <v>35</v>
      </c>
      <c r="K91" s="91">
        <f t="shared" si="38"/>
        <v>58</v>
      </c>
      <c r="L91" s="91">
        <f t="shared" si="38"/>
        <v>6</v>
      </c>
      <c r="M91" s="91">
        <f t="shared" si="38"/>
        <v>60</v>
      </c>
      <c r="N91" s="91">
        <f t="shared" si="38"/>
        <v>12</v>
      </c>
      <c r="O91" s="91">
        <f t="shared" si="38"/>
        <v>37</v>
      </c>
      <c r="P91" s="91">
        <f t="shared" si="38"/>
        <v>30</v>
      </c>
      <c r="Q91" s="91">
        <f t="shared" si="38"/>
        <v>46</v>
      </c>
      <c r="S91" s="1" t="s">
        <v>775</v>
      </c>
      <c r="T91" s="91">
        <f t="shared" ref="T91:AI91" si="39">SUM(T84:T90)</f>
        <v>36</v>
      </c>
      <c r="U91" s="91">
        <f t="shared" si="39"/>
        <v>49</v>
      </c>
      <c r="V91" s="91">
        <f>SUM(V84:V90)</f>
        <v>46</v>
      </c>
      <c r="W91" s="91">
        <f t="shared" si="39"/>
        <v>0</v>
      </c>
      <c r="X91" s="91">
        <f t="shared" si="39"/>
        <v>9</v>
      </c>
      <c r="Y91" s="91">
        <f t="shared" si="39"/>
        <v>19</v>
      </c>
      <c r="Z91" s="91">
        <f t="shared" si="39"/>
        <v>21</v>
      </c>
      <c r="AA91" s="91">
        <f t="shared" si="39"/>
        <v>21</v>
      </c>
      <c r="AB91" s="91">
        <f t="shared" si="39"/>
        <v>35</v>
      </c>
      <c r="AC91" s="91">
        <f t="shared" si="39"/>
        <v>56</v>
      </c>
      <c r="AD91" s="91">
        <f t="shared" si="39"/>
        <v>6</v>
      </c>
      <c r="AE91" s="91">
        <f t="shared" si="39"/>
        <v>58</v>
      </c>
      <c r="AF91" s="91">
        <f t="shared" si="39"/>
        <v>12</v>
      </c>
      <c r="AG91" s="91">
        <f t="shared" si="39"/>
        <v>36</v>
      </c>
      <c r="AH91" s="91">
        <f t="shared" si="39"/>
        <v>30</v>
      </c>
      <c r="AI91" s="91">
        <f t="shared" si="39"/>
        <v>46</v>
      </c>
    </row>
    <row r="92" spans="1:35" ht="13.5" thickBot="1" x14ac:dyDescent="0.25">
      <c r="A92" s="1" t="s">
        <v>776</v>
      </c>
      <c r="B92" s="25">
        <f ca="1">B56</f>
        <v>36</v>
      </c>
      <c r="C92" s="25">
        <f ca="1">C56</f>
        <v>50</v>
      </c>
      <c r="D92" s="25">
        <f ca="1">D56</f>
        <v>46</v>
      </c>
      <c r="E92" s="25">
        <f ca="1">E56</f>
        <v>58</v>
      </c>
      <c r="F92" s="25">
        <f ca="1">F56</f>
        <v>9</v>
      </c>
      <c r="G92" s="25">
        <f ca="1">G56</f>
        <v>19</v>
      </c>
      <c r="H92" s="25">
        <f ca="1">H56</f>
        <v>21</v>
      </c>
      <c r="I92" s="25">
        <f ca="1">I56</f>
        <v>21</v>
      </c>
      <c r="J92" s="25">
        <f ca="1">J56</f>
        <v>35</v>
      </c>
      <c r="K92" s="25">
        <f ca="1">K56</f>
        <v>58</v>
      </c>
      <c r="L92" s="25">
        <f ca="1">L56</f>
        <v>6</v>
      </c>
      <c r="M92" s="25">
        <f ca="1">M56</f>
        <v>60</v>
      </c>
      <c r="N92" s="25">
        <f ca="1">N56</f>
        <v>12</v>
      </c>
      <c r="O92" s="25">
        <f ca="1">O56</f>
        <v>37</v>
      </c>
      <c r="P92" s="25">
        <f ca="1">P56</f>
        <v>30</v>
      </c>
      <c r="Q92" s="25">
        <f ca="1">Q56</f>
        <v>46</v>
      </c>
      <c r="S92" s="1" t="s">
        <v>776</v>
      </c>
      <c r="T92" s="65">
        <f ca="1">T56</f>
        <v>36</v>
      </c>
      <c r="U92" s="65">
        <f ca="1">U56</f>
        <v>49</v>
      </c>
      <c r="V92" s="65">
        <f ca="1">V56</f>
        <v>46</v>
      </c>
      <c r="W92" s="65" t="str">
        <f>W56</f>
        <v xml:space="preserve">- </v>
      </c>
      <c r="X92" s="65">
        <f ca="1">X56</f>
        <v>9</v>
      </c>
      <c r="Y92" s="65">
        <f ca="1">Y56</f>
        <v>19</v>
      </c>
      <c r="Z92" s="65">
        <f ca="1">Z56</f>
        <v>21</v>
      </c>
      <c r="AA92" s="65">
        <f ca="1">AA56</f>
        <v>21</v>
      </c>
      <c r="AB92" s="65">
        <f ca="1">AB56</f>
        <v>35</v>
      </c>
      <c r="AC92" s="65">
        <f ca="1">AC56</f>
        <v>56</v>
      </c>
      <c r="AD92" s="65">
        <f ca="1">AD56</f>
        <v>6</v>
      </c>
      <c r="AE92" s="65">
        <f ca="1">AE56</f>
        <v>58</v>
      </c>
      <c r="AF92" s="65">
        <f ca="1">AF56</f>
        <v>12</v>
      </c>
      <c r="AG92" s="65">
        <f ca="1">AG56</f>
        <v>36</v>
      </c>
      <c r="AH92" s="65">
        <f ca="1">AH56</f>
        <v>30</v>
      </c>
      <c r="AI92" s="65">
        <f ca="1">AI56</f>
        <v>46</v>
      </c>
    </row>
    <row r="93" spans="1:35" x14ac:dyDescent="0.2">
      <c r="A93" s="92" t="s">
        <v>5</v>
      </c>
      <c r="B93" s="25">
        <f ca="1">B91-B92</f>
        <v>0</v>
      </c>
      <c r="C93" s="25">
        <f t="shared" ref="C93:Q93" ca="1" si="40">C91-C92</f>
        <v>0</v>
      </c>
      <c r="D93" s="25">
        <f ca="1">D91-D92</f>
        <v>0</v>
      </c>
      <c r="E93" s="25">
        <f t="shared" ca="1" si="40"/>
        <v>0</v>
      </c>
      <c r="F93" s="25">
        <f t="shared" ca="1" si="40"/>
        <v>0</v>
      </c>
      <c r="G93" s="25">
        <f t="shared" ca="1" si="40"/>
        <v>0</v>
      </c>
      <c r="H93" s="25">
        <f t="shared" ca="1" si="40"/>
        <v>0</v>
      </c>
      <c r="I93" s="25">
        <f t="shared" ca="1" si="40"/>
        <v>0</v>
      </c>
      <c r="J93" s="25">
        <f t="shared" ca="1" si="40"/>
        <v>0</v>
      </c>
      <c r="K93" s="25">
        <f t="shared" ca="1" si="40"/>
        <v>0</v>
      </c>
      <c r="L93" s="25">
        <f t="shared" ca="1" si="40"/>
        <v>0</v>
      </c>
      <c r="M93" s="25">
        <f t="shared" ca="1" si="40"/>
        <v>0</v>
      </c>
      <c r="N93" s="25">
        <f t="shared" ca="1" si="40"/>
        <v>0</v>
      </c>
      <c r="O93" s="25">
        <f t="shared" ca="1" si="40"/>
        <v>0</v>
      </c>
      <c r="P93" s="25">
        <f t="shared" ca="1" si="40"/>
        <v>0</v>
      </c>
      <c r="Q93" s="25">
        <f t="shared" ca="1" si="40"/>
        <v>0</v>
      </c>
      <c r="S93" s="1" t="s">
        <v>5</v>
      </c>
      <c r="T93" s="25">
        <f ca="1">IF(T$4="N",0,T91-T92)</f>
        <v>0</v>
      </c>
      <c r="U93" s="25">
        <f t="shared" ref="U93:AI93" ca="1" si="41">IF(U$4="N",0,U91-U92)</f>
        <v>0</v>
      </c>
      <c r="V93" s="25">
        <f ca="1">IF(V$4="N",0,V91-V92)</f>
        <v>0</v>
      </c>
      <c r="W93" s="25">
        <f t="shared" si="41"/>
        <v>0</v>
      </c>
      <c r="X93" s="25">
        <f t="shared" ca="1" si="41"/>
        <v>0</v>
      </c>
      <c r="Y93" s="25">
        <f t="shared" ca="1" si="41"/>
        <v>0</v>
      </c>
      <c r="Z93" s="25">
        <f t="shared" ca="1" si="41"/>
        <v>0</v>
      </c>
      <c r="AA93" s="25">
        <f t="shared" ca="1" si="41"/>
        <v>0</v>
      </c>
      <c r="AB93" s="25">
        <f t="shared" ca="1" si="41"/>
        <v>0</v>
      </c>
      <c r="AC93" s="25">
        <f t="shared" ca="1" si="41"/>
        <v>0</v>
      </c>
      <c r="AD93" s="25">
        <f t="shared" ca="1" si="41"/>
        <v>0</v>
      </c>
      <c r="AE93" s="25">
        <f t="shared" ca="1" si="41"/>
        <v>0</v>
      </c>
      <c r="AF93" s="25">
        <f t="shared" ca="1" si="41"/>
        <v>0</v>
      </c>
      <c r="AG93" s="25">
        <f t="shared" ca="1" si="41"/>
        <v>0</v>
      </c>
      <c r="AH93" s="25">
        <f t="shared" ca="1" si="41"/>
        <v>0</v>
      </c>
      <c r="AI93" s="25">
        <f t="shared" ca="1" si="41"/>
        <v>0</v>
      </c>
    </row>
    <row r="94" spans="1:35" ht="13.5" thickBot="1" x14ac:dyDescent="0.25">
      <c r="A94" s="93">
        <f ca="1">SUM(A93:AJ93)</f>
        <v>0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35" x14ac:dyDescent="0.2">
      <c r="A95" s="1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35" x14ac:dyDescent="0.2">
      <c r="A96" s="26" t="s">
        <v>777</v>
      </c>
      <c r="S96" s="26" t="s">
        <v>777</v>
      </c>
    </row>
    <row r="97" spans="1:35" x14ac:dyDescent="0.2">
      <c r="E97" s="1" t="s">
        <v>778</v>
      </c>
      <c r="W97" s="1" t="s">
        <v>778</v>
      </c>
    </row>
    <row r="98" spans="1:35" x14ac:dyDescent="0.2">
      <c r="A98" s="64">
        <v>1</v>
      </c>
      <c r="B98" s="94">
        <v>45578</v>
      </c>
      <c r="C98" s="95" t="s">
        <v>798</v>
      </c>
      <c r="D98" s="95" t="s">
        <v>798</v>
      </c>
      <c r="E98" s="1" t="s">
        <v>779</v>
      </c>
      <c r="S98" s="64">
        <v>1</v>
      </c>
      <c r="T98" s="94">
        <v>45578</v>
      </c>
      <c r="U98" s="95" t="s">
        <v>798</v>
      </c>
      <c r="V98" s="95" t="s">
        <v>798</v>
      </c>
      <c r="W98" s="25" t="str">
        <f t="shared" ref="W98:W103" si="42">E98</f>
        <v>V4</v>
      </c>
    </row>
    <row r="99" spans="1:35" x14ac:dyDescent="0.2">
      <c r="A99" s="64">
        <v>2</v>
      </c>
      <c r="B99" s="94">
        <v>45641</v>
      </c>
      <c r="C99" s="95" t="s">
        <v>800</v>
      </c>
      <c r="D99" s="95" t="s">
        <v>800</v>
      </c>
      <c r="E99" s="1" t="s">
        <v>780</v>
      </c>
      <c r="S99" s="64">
        <v>2</v>
      </c>
      <c r="T99" s="94">
        <v>45641</v>
      </c>
      <c r="U99" s="95" t="s">
        <v>800</v>
      </c>
      <c r="V99" s="95" t="s">
        <v>800</v>
      </c>
      <c r="W99" s="25" t="str">
        <f t="shared" si="42"/>
        <v>V2</v>
      </c>
    </row>
    <row r="100" spans="1:35" x14ac:dyDescent="0.2">
      <c r="A100" s="64">
        <v>3</v>
      </c>
      <c r="B100" s="94">
        <v>45669</v>
      </c>
      <c r="C100" s="95" t="s">
        <v>801</v>
      </c>
      <c r="D100" s="95" t="s">
        <v>801</v>
      </c>
      <c r="E100" s="1" t="s">
        <v>781</v>
      </c>
      <c r="S100" s="64">
        <v>3</v>
      </c>
      <c r="T100" s="94">
        <v>45669</v>
      </c>
      <c r="U100" s="95" t="s">
        <v>801</v>
      </c>
      <c r="V100" s="95" t="s">
        <v>801</v>
      </c>
      <c r="W100" s="25" t="str">
        <f t="shared" si="42"/>
        <v>V3</v>
      </c>
    </row>
    <row r="101" spans="1:35" x14ac:dyDescent="0.2">
      <c r="A101" s="64">
        <v>4</v>
      </c>
      <c r="B101" s="94">
        <v>45704</v>
      </c>
      <c r="C101" s="95" t="s">
        <v>802</v>
      </c>
      <c r="D101" s="95" t="s">
        <v>802</v>
      </c>
      <c r="E101" s="1" t="s">
        <v>780</v>
      </c>
      <c r="S101" s="64">
        <v>4</v>
      </c>
      <c r="T101" s="94">
        <v>45704</v>
      </c>
      <c r="U101" s="95" t="s">
        <v>802</v>
      </c>
      <c r="V101" s="95" t="s">
        <v>802</v>
      </c>
      <c r="W101" s="25" t="str">
        <f t="shared" si="42"/>
        <v>V2</v>
      </c>
    </row>
    <row r="102" spans="1:35" x14ac:dyDescent="0.2">
      <c r="A102" s="64">
        <v>5</v>
      </c>
      <c r="B102" s="94">
        <v>45732</v>
      </c>
      <c r="C102" s="95" t="s">
        <v>803</v>
      </c>
      <c r="D102" s="95" t="s">
        <v>803</v>
      </c>
      <c r="S102" s="64">
        <v>5</v>
      </c>
      <c r="T102" s="94">
        <v>45732</v>
      </c>
      <c r="U102" s="95" t="s">
        <v>803</v>
      </c>
      <c r="V102" s="95" t="s">
        <v>803</v>
      </c>
      <c r="W102" s="25">
        <f t="shared" si="42"/>
        <v>0</v>
      </c>
    </row>
    <row r="103" spans="1:35" x14ac:dyDescent="0.2">
      <c r="A103" s="64">
        <v>6</v>
      </c>
      <c r="B103" s="94">
        <v>0</v>
      </c>
      <c r="C103" s="95">
        <v>0</v>
      </c>
      <c r="D103" s="95">
        <v>0</v>
      </c>
      <c r="S103" s="64">
        <v>6</v>
      </c>
      <c r="T103" s="94">
        <v>0</v>
      </c>
      <c r="U103" s="95">
        <v>0</v>
      </c>
      <c r="V103" s="95">
        <v>0</v>
      </c>
      <c r="W103" s="25">
        <f t="shared" si="42"/>
        <v>0</v>
      </c>
    </row>
    <row r="106" spans="1:35" x14ac:dyDescent="0.2">
      <c r="A106" s="89" t="s">
        <v>782</v>
      </c>
    </row>
    <row r="107" spans="1:35" ht="26.25" x14ac:dyDescent="0.4">
      <c r="A107" s="15" t="s">
        <v>783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80"/>
      <c r="L107" s="80"/>
      <c r="M107" s="81"/>
      <c r="N107" s="82"/>
      <c r="O107" s="82"/>
      <c r="Q107" s="83" t="s">
        <v>784</v>
      </c>
      <c r="S107" s="15" t="s">
        <v>783</v>
      </c>
      <c r="T107" s="15"/>
      <c r="U107" s="15"/>
      <c r="V107" s="15"/>
      <c r="W107" s="15"/>
      <c r="X107" s="15"/>
      <c r="Y107" s="15"/>
      <c r="Z107" s="15"/>
      <c r="AA107" s="15"/>
      <c r="AB107" s="15"/>
      <c r="AC107" s="80"/>
      <c r="AD107" s="18"/>
      <c r="AE107" s="18"/>
      <c r="AF107" s="82"/>
      <c r="AG107" s="82"/>
      <c r="AH107" s="82"/>
      <c r="AI107" s="83" t="s">
        <v>784</v>
      </c>
    </row>
    <row r="108" spans="1:35" x14ac:dyDescent="0.2">
      <c r="A108" s="26" t="s">
        <v>785</v>
      </c>
      <c r="S108" s="26" t="s">
        <v>786</v>
      </c>
    </row>
    <row r="109" spans="1:35" x14ac:dyDescent="0.2">
      <c r="A109" s="50" t="s">
        <v>766</v>
      </c>
      <c r="B109" s="50" t="s">
        <v>68</v>
      </c>
      <c r="C109" s="50" t="s">
        <v>59</v>
      </c>
      <c r="D109" s="50" t="s">
        <v>81</v>
      </c>
      <c r="E109" s="50" t="s">
        <v>360</v>
      </c>
      <c r="F109" s="50" t="s">
        <v>24</v>
      </c>
      <c r="G109" s="50" t="s">
        <v>30</v>
      </c>
      <c r="H109" s="50" t="s">
        <v>52</v>
      </c>
      <c r="I109" s="50" t="s">
        <v>77</v>
      </c>
      <c r="J109" s="50" t="s">
        <v>105</v>
      </c>
      <c r="K109" s="50" t="s">
        <v>19</v>
      </c>
      <c r="L109" s="50" t="s">
        <v>40</v>
      </c>
      <c r="M109" s="50" t="s">
        <v>109</v>
      </c>
      <c r="N109" s="50" t="s">
        <v>35</v>
      </c>
      <c r="O109" s="50" t="s">
        <v>96</v>
      </c>
      <c r="P109" s="50" t="s">
        <v>174</v>
      </c>
      <c r="Q109" s="50" t="s">
        <v>43</v>
      </c>
      <c r="S109" s="50" t="s">
        <v>766</v>
      </c>
      <c r="T109" s="50" t="s">
        <v>68</v>
      </c>
      <c r="U109" s="50" t="s">
        <v>59</v>
      </c>
      <c r="V109" s="50" t="s">
        <v>81</v>
      </c>
      <c r="W109" s="50" t="s">
        <v>360</v>
      </c>
      <c r="X109" s="50" t="s">
        <v>24</v>
      </c>
      <c r="Y109" s="50" t="s">
        <v>30</v>
      </c>
      <c r="Z109" s="50" t="s">
        <v>52</v>
      </c>
      <c r="AA109" s="50" t="s">
        <v>77</v>
      </c>
      <c r="AB109" s="50" t="s">
        <v>105</v>
      </c>
      <c r="AC109" s="50" t="s">
        <v>19</v>
      </c>
      <c r="AD109" s="50" t="s">
        <v>40</v>
      </c>
      <c r="AE109" s="50" t="s">
        <v>109</v>
      </c>
      <c r="AF109" s="50" t="s">
        <v>35</v>
      </c>
      <c r="AG109" s="50" t="s">
        <v>96</v>
      </c>
      <c r="AH109" s="50" t="s">
        <v>174</v>
      </c>
      <c r="AI109" s="50" t="s">
        <v>43</v>
      </c>
    </row>
    <row r="110" spans="1:35" x14ac:dyDescent="0.2">
      <c r="A110" s="50" t="s">
        <v>21</v>
      </c>
      <c r="B110" s="34">
        <v>31</v>
      </c>
      <c r="C110" s="32">
        <v>102</v>
      </c>
      <c r="D110" s="32">
        <v>25</v>
      </c>
      <c r="E110" s="32">
        <v>3</v>
      </c>
      <c r="F110" s="32">
        <v>8</v>
      </c>
      <c r="G110" s="32">
        <v>10</v>
      </c>
      <c r="H110" s="32">
        <v>6</v>
      </c>
      <c r="I110" s="32">
        <v>241</v>
      </c>
      <c r="J110" s="32">
        <v>155</v>
      </c>
      <c r="K110" s="32">
        <v>2</v>
      </c>
      <c r="L110" s="32">
        <v>4</v>
      </c>
      <c r="M110" s="32">
        <v>294</v>
      </c>
      <c r="N110" s="32">
        <v>1</v>
      </c>
      <c r="O110" s="32">
        <v>224</v>
      </c>
      <c r="P110" s="32">
        <v>86</v>
      </c>
      <c r="Q110" s="32">
        <v>222</v>
      </c>
      <c r="S110" s="50" t="s">
        <v>21</v>
      </c>
      <c r="T110" s="34">
        <v>31</v>
      </c>
      <c r="U110" s="34">
        <v>102</v>
      </c>
      <c r="V110" s="34">
        <v>25</v>
      </c>
      <c r="W110" s="34">
        <v>0</v>
      </c>
      <c r="X110" s="34">
        <v>8</v>
      </c>
      <c r="Y110" s="34">
        <v>10</v>
      </c>
      <c r="Z110" s="34">
        <v>6</v>
      </c>
      <c r="AA110" s="34">
        <v>241</v>
      </c>
      <c r="AB110" s="34">
        <v>155</v>
      </c>
      <c r="AC110" s="34">
        <v>2</v>
      </c>
      <c r="AD110" s="34">
        <v>4</v>
      </c>
      <c r="AE110" s="34">
        <v>294</v>
      </c>
      <c r="AF110" s="34">
        <v>1</v>
      </c>
      <c r="AG110" s="34">
        <v>224</v>
      </c>
      <c r="AH110" s="34">
        <v>86</v>
      </c>
      <c r="AI110" s="34">
        <v>222</v>
      </c>
    </row>
    <row r="111" spans="1:35" x14ac:dyDescent="0.2">
      <c r="A111" s="50" t="s">
        <v>37</v>
      </c>
      <c r="B111" s="34">
        <v>43</v>
      </c>
      <c r="C111" s="32">
        <v>287</v>
      </c>
      <c r="D111" s="32">
        <v>123</v>
      </c>
      <c r="E111" s="32">
        <v>294</v>
      </c>
      <c r="F111" s="32">
        <v>52</v>
      </c>
      <c r="G111" s="32">
        <v>12</v>
      </c>
      <c r="H111" s="32">
        <v>33</v>
      </c>
      <c r="I111" s="32">
        <v>294</v>
      </c>
      <c r="J111" s="32">
        <v>179</v>
      </c>
      <c r="K111" s="32">
        <v>144</v>
      </c>
      <c r="L111" s="32">
        <v>11</v>
      </c>
      <c r="M111" s="32">
        <v>294</v>
      </c>
      <c r="N111" s="32">
        <v>17</v>
      </c>
      <c r="O111" s="32">
        <v>284</v>
      </c>
      <c r="P111" s="32">
        <v>184</v>
      </c>
      <c r="Q111" s="32">
        <v>244</v>
      </c>
      <c r="S111" s="50" t="s">
        <v>37</v>
      </c>
      <c r="T111" s="34">
        <v>43</v>
      </c>
      <c r="U111" s="34">
        <v>287</v>
      </c>
      <c r="V111" s="34">
        <v>123</v>
      </c>
      <c r="W111" s="34">
        <v>0</v>
      </c>
      <c r="X111" s="34">
        <v>52</v>
      </c>
      <c r="Y111" s="34">
        <v>12</v>
      </c>
      <c r="Z111" s="34">
        <v>33</v>
      </c>
      <c r="AA111" s="34">
        <v>294</v>
      </c>
      <c r="AB111" s="34">
        <v>179</v>
      </c>
      <c r="AC111" s="34">
        <v>144</v>
      </c>
      <c r="AD111" s="34">
        <v>11</v>
      </c>
      <c r="AE111" s="34">
        <v>294</v>
      </c>
      <c r="AF111" s="34">
        <v>17</v>
      </c>
      <c r="AG111" s="34">
        <v>284</v>
      </c>
      <c r="AH111" s="34">
        <v>184</v>
      </c>
      <c r="AI111" s="34">
        <v>244</v>
      </c>
    </row>
    <row r="112" spans="1:35" x14ac:dyDescent="0.2">
      <c r="A112" s="50" t="s">
        <v>45</v>
      </c>
      <c r="B112" s="34">
        <v>147</v>
      </c>
      <c r="C112" s="32">
        <v>294</v>
      </c>
      <c r="D112" s="32">
        <v>214</v>
      </c>
      <c r="E112" s="32">
        <v>294</v>
      </c>
      <c r="F112" s="32">
        <v>95</v>
      </c>
      <c r="G112" s="32">
        <v>22</v>
      </c>
      <c r="H112" s="32">
        <v>49</v>
      </c>
      <c r="I112" s="32">
        <v>294</v>
      </c>
      <c r="J112" s="32">
        <v>220</v>
      </c>
      <c r="K112" s="32">
        <v>294</v>
      </c>
      <c r="L112" s="32">
        <v>13</v>
      </c>
      <c r="M112" s="32">
        <v>294</v>
      </c>
      <c r="N112" s="32">
        <v>23</v>
      </c>
      <c r="O112" s="32">
        <v>294</v>
      </c>
      <c r="P112" s="32">
        <v>228</v>
      </c>
      <c r="Q112" s="32">
        <v>250</v>
      </c>
      <c r="S112" s="50" t="s">
        <v>45</v>
      </c>
      <c r="T112" s="34">
        <v>147</v>
      </c>
      <c r="U112" s="34">
        <v>294</v>
      </c>
      <c r="V112" s="34">
        <v>214</v>
      </c>
      <c r="W112" s="34">
        <v>0</v>
      </c>
      <c r="X112" s="34">
        <v>95</v>
      </c>
      <c r="Y112" s="34">
        <v>22</v>
      </c>
      <c r="Z112" s="34">
        <v>49</v>
      </c>
      <c r="AA112" s="34">
        <v>294</v>
      </c>
      <c r="AB112" s="34">
        <v>220</v>
      </c>
      <c r="AC112" s="34">
        <v>294</v>
      </c>
      <c r="AD112" s="34">
        <v>13</v>
      </c>
      <c r="AE112" s="34">
        <v>294</v>
      </c>
      <c r="AF112" s="34">
        <v>23</v>
      </c>
      <c r="AG112" s="34">
        <v>294</v>
      </c>
      <c r="AH112" s="34">
        <v>228</v>
      </c>
      <c r="AI112" s="34">
        <v>250</v>
      </c>
    </row>
    <row r="113" spans="1:35" x14ac:dyDescent="0.2">
      <c r="A113" s="50" t="s">
        <v>85</v>
      </c>
      <c r="B113" s="34">
        <v>294</v>
      </c>
      <c r="C113" s="32">
        <v>294</v>
      </c>
      <c r="D113" s="32">
        <v>251</v>
      </c>
      <c r="E113" s="32">
        <v>294</v>
      </c>
      <c r="F113" s="32">
        <v>106</v>
      </c>
      <c r="G113" s="32">
        <v>28</v>
      </c>
      <c r="H113" s="32">
        <v>55</v>
      </c>
      <c r="I113" s="32">
        <v>294</v>
      </c>
      <c r="J113" s="32">
        <v>232</v>
      </c>
      <c r="K113" s="32">
        <v>294</v>
      </c>
      <c r="L113" s="32">
        <v>14</v>
      </c>
      <c r="M113" s="32">
        <v>294</v>
      </c>
      <c r="N113" s="32">
        <v>61</v>
      </c>
      <c r="O113" s="32">
        <v>294</v>
      </c>
      <c r="P113" s="32">
        <v>294</v>
      </c>
      <c r="Q113" s="32">
        <v>265</v>
      </c>
      <c r="S113" s="50" t="s">
        <v>85</v>
      </c>
      <c r="T113" s="34">
        <v>294</v>
      </c>
      <c r="U113" s="34">
        <v>294</v>
      </c>
      <c r="V113" s="34">
        <v>251</v>
      </c>
      <c r="W113" s="34">
        <v>0</v>
      </c>
      <c r="X113" s="34">
        <v>106</v>
      </c>
      <c r="Y113" s="34">
        <v>28</v>
      </c>
      <c r="Z113" s="34">
        <v>55</v>
      </c>
      <c r="AA113" s="34">
        <v>294</v>
      </c>
      <c r="AB113" s="34">
        <v>232</v>
      </c>
      <c r="AC113" s="34">
        <v>294</v>
      </c>
      <c r="AD113" s="34">
        <v>14</v>
      </c>
      <c r="AE113" s="34">
        <v>294</v>
      </c>
      <c r="AF113" s="34">
        <v>61</v>
      </c>
      <c r="AG113" s="34">
        <v>294</v>
      </c>
      <c r="AH113" s="34">
        <v>294</v>
      </c>
      <c r="AI113" s="34">
        <v>265</v>
      </c>
    </row>
    <row r="114" spans="1:35" x14ac:dyDescent="0.2">
      <c r="A114" s="50" t="s">
        <v>26</v>
      </c>
      <c r="B114" s="34">
        <v>34</v>
      </c>
      <c r="C114" s="32">
        <v>117</v>
      </c>
      <c r="D114" s="32">
        <v>9</v>
      </c>
      <c r="E114" s="32">
        <v>294</v>
      </c>
      <c r="F114" s="32">
        <v>5</v>
      </c>
      <c r="G114" s="32">
        <v>93</v>
      </c>
      <c r="H114" s="32">
        <v>38</v>
      </c>
      <c r="I114" s="32">
        <v>35</v>
      </c>
      <c r="J114" s="32">
        <v>51</v>
      </c>
      <c r="K114" s="32">
        <v>56</v>
      </c>
      <c r="L114" s="32">
        <v>15</v>
      </c>
      <c r="M114" s="32">
        <v>294</v>
      </c>
      <c r="N114" s="32">
        <v>94</v>
      </c>
      <c r="O114" s="32">
        <v>41</v>
      </c>
      <c r="P114" s="32">
        <v>134</v>
      </c>
      <c r="Q114" s="32">
        <v>7</v>
      </c>
      <c r="S114" s="50" t="s">
        <v>26</v>
      </c>
      <c r="T114" s="34">
        <v>34</v>
      </c>
      <c r="U114" s="34">
        <v>117</v>
      </c>
      <c r="V114" s="34">
        <v>9</v>
      </c>
      <c r="W114" s="34">
        <v>0</v>
      </c>
      <c r="X114" s="34">
        <v>5</v>
      </c>
      <c r="Y114" s="34">
        <v>93</v>
      </c>
      <c r="Z114" s="34">
        <v>38</v>
      </c>
      <c r="AA114" s="34">
        <v>35</v>
      </c>
      <c r="AB114" s="34">
        <v>51</v>
      </c>
      <c r="AC114" s="34">
        <v>56</v>
      </c>
      <c r="AD114" s="34">
        <v>15</v>
      </c>
      <c r="AE114" s="34">
        <v>294</v>
      </c>
      <c r="AF114" s="34">
        <v>94</v>
      </c>
      <c r="AG114" s="34">
        <v>41</v>
      </c>
      <c r="AH114" s="34">
        <v>134</v>
      </c>
      <c r="AI114" s="34">
        <v>7</v>
      </c>
    </row>
    <row r="115" spans="1:35" x14ac:dyDescent="0.2">
      <c r="A115" s="50" t="s">
        <v>65</v>
      </c>
      <c r="B115" s="34">
        <v>294</v>
      </c>
      <c r="C115" s="32">
        <v>165</v>
      </c>
      <c r="D115" s="32">
        <v>153</v>
      </c>
      <c r="E115" s="32">
        <v>294</v>
      </c>
      <c r="F115" s="32">
        <v>30</v>
      </c>
      <c r="G115" s="32">
        <v>213</v>
      </c>
      <c r="H115" s="32">
        <v>40</v>
      </c>
      <c r="I115" s="32">
        <v>145</v>
      </c>
      <c r="J115" s="32">
        <v>82</v>
      </c>
      <c r="K115" s="32">
        <v>294</v>
      </c>
      <c r="L115" s="32">
        <v>20</v>
      </c>
      <c r="M115" s="32">
        <v>294</v>
      </c>
      <c r="N115" s="32">
        <v>131</v>
      </c>
      <c r="O115" s="32">
        <v>171</v>
      </c>
      <c r="P115" s="32">
        <v>142</v>
      </c>
      <c r="Q115" s="32">
        <v>175</v>
      </c>
      <c r="S115" s="50" t="s">
        <v>65</v>
      </c>
      <c r="T115" s="34">
        <v>294</v>
      </c>
      <c r="U115" s="34">
        <v>165</v>
      </c>
      <c r="V115" s="34">
        <v>153</v>
      </c>
      <c r="W115" s="34">
        <v>0</v>
      </c>
      <c r="X115" s="34">
        <v>30</v>
      </c>
      <c r="Y115" s="34">
        <v>213</v>
      </c>
      <c r="Z115" s="34">
        <v>40</v>
      </c>
      <c r="AA115" s="34">
        <v>145</v>
      </c>
      <c r="AB115" s="34">
        <v>82</v>
      </c>
      <c r="AC115" s="34">
        <v>294</v>
      </c>
      <c r="AD115" s="34">
        <v>20</v>
      </c>
      <c r="AE115" s="34">
        <v>294</v>
      </c>
      <c r="AF115" s="34">
        <v>131</v>
      </c>
      <c r="AG115" s="34">
        <v>171</v>
      </c>
      <c r="AH115" s="34">
        <v>142</v>
      </c>
      <c r="AI115" s="34">
        <v>175</v>
      </c>
    </row>
    <row r="116" spans="1:35" x14ac:dyDescent="0.2">
      <c r="A116" s="50" t="s">
        <v>83</v>
      </c>
      <c r="B116" s="34">
        <v>294</v>
      </c>
      <c r="C116" s="32">
        <v>218</v>
      </c>
      <c r="D116" s="32">
        <v>169</v>
      </c>
      <c r="E116" s="32">
        <v>294</v>
      </c>
      <c r="F116" s="32">
        <v>46</v>
      </c>
      <c r="G116" s="32">
        <v>294</v>
      </c>
      <c r="H116" s="32">
        <v>42</v>
      </c>
      <c r="I116" s="32">
        <v>157</v>
      </c>
      <c r="J116" s="32">
        <v>130</v>
      </c>
      <c r="K116" s="32">
        <v>294</v>
      </c>
      <c r="L116" s="32">
        <v>47</v>
      </c>
      <c r="M116" s="32">
        <v>294</v>
      </c>
      <c r="N116" s="32">
        <v>132</v>
      </c>
      <c r="O116" s="32">
        <v>191</v>
      </c>
      <c r="P116" s="32">
        <v>176</v>
      </c>
      <c r="Q116" s="32">
        <v>217</v>
      </c>
      <c r="S116" s="50" t="s">
        <v>83</v>
      </c>
      <c r="T116" s="34">
        <v>294</v>
      </c>
      <c r="U116" s="34">
        <v>218</v>
      </c>
      <c r="V116" s="34">
        <v>169</v>
      </c>
      <c r="W116" s="34">
        <v>0</v>
      </c>
      <c r="X116" s="34">
        <v>46</v>
      </c>
      <c r="Y116" s="34">
        <v>294</v>
      </c>
      <c r="Z116" s="34">
        <v>42</v>
      </c>
      <c r="AA116" s="34">
        <v>157</v>
      </c>
      <c r="AB116" s="34">
        <v>130</v>
      </c>
      <c r="AC116" s="34">
        <v>294</v>
      </c>
      <c r="AD116" s="34">
        <v>47</v>
      </c>
      <c r="AE116" s="34">
        <v>294</v>
      </c>
      <c r="AF116" s="34">
        <v>132</v>
      </c>
      <c r="AG116" s="34">
        <v>191</v>
      </c>
      <c r="AH116" s="34">
        <v>176</v>
      </c>
      <c r="AI116" s="34">
        <v>217</v>
      </c>
    </row>
    <row r="117" spans="1:35" x14ac:dyDescent="0.2">
      <c r="A117" s="50" t="s">
        <v>61</v>
      </c>
      <c r="B117" s="34">
        <v>148</v>
      </c>
      <c r="C117" s="32">
        <v>16</v>
      </c>
      <c r="D117" s="32">
        <v>248</v>
      </c>
      <c r="E117" s="32">
        <v>263</v>
      </c>
      <c r="F117" s="32">
        <v>21</v>
      </c>
      <c r="G117" s="32">
        <v>44</v>
      </c>
      <c r="H117" s="32">
        <v>197</v>
      </c>
      <c r="I117" s="32">
        <v>26</v>
      </c>
      <c r="J117" s="32">
        <v>72</v>
      </c>
      <c r="K117" s="32">
        <v>294</v>
      </c>
      <c r="L117" s="32">
        <v>54</v>
      </c>
      <c r="M117" s="32">
        <v>161</v>
      </c>
      <c r="N117" s="32">
        <v>18</v>
      </c>
      <c r="O117" s="32">
        <v>70</v>
      </c>
      <c r="P117" s="32">
        <v>118</v>
      </c>
      <c r="Q117" s="32">
        <v>76</v>
      </c>
      <c r="S117" s="50" t="s">
        <v>61</v>
      </c>
      <c r="T117" s="34">
        <v>148</v>
      </c>
      <c r="U117" s="34">
        <v>16</v>
      </c>
      <c r="V117" s="34">
        <v>248</v>
      </c>
      <c r="W117" s="34">
        <v>0</v>
      </c>
      <c r="X117" s="34">
        <v>21</v>
      </c>
      <c r="Y117" s="34">
        <v>44</v>
      </c>
      <c r="Z117" s="34">
        <v>197</v>
      </c>
      <c r="AA117" s="34">
        <v>26</v>
      </c>
      <c r="AB117" s="34">
        <v>72</v>
      </c>
      <c r="AC117" s="34">
        <v>294</v>
      </c>
      <c r="AD117" s="34">
        <v>54</v>
      </c>
      <c r="AE117" s="34">
        <v>161</v>
      </c>
      <c r="AF117" s="34">
        <v>18</v>
      </c>
      <c r="AG117" s="34">
        <v>70</v>
      </c>
      <c r="AH117" s="34">
        <v>118</v>
      </c>
      <c r="AI117" s="34">
        <v>76</v>
      </c>
    </row>
    <row r="118" spans="1:35" x14ac:dyDescent="0.2">
      <c r="A118" s="50" t="s">
        <v>90</v>
      </c>
      <c r="B118" s="34">
        <v>192</v>
      </c>
      <c r="C118" s="32">
        <v>124</v>
      </c>
      <c r="D118" s="32">
        <v>260</v>
      </c>
      <c r="E118" s="32">
        <v>279</v>
      </c>
      <c r="F118" s="32">
        <v>67</v>
      </c>
      <c r="G118" s="32">
        <v>58</v>
      </c>
      <c r="H118" s="32">
        <v>293</v>
      </c>
      <c r="I118" s="32">
        <v>96</v>
      </c>
      <c r="J118" s="32">
        <v>80</v>
      </c>
      <c r="K118" s="32">
        <v>294</v>
      </c>
      <c r="L118" s="32">
        <v>57</v>
      </c>
      <c r="M118" s="32">
        <v>294</v>
      </c>
      <c r="N118" s="32">
        <v>39</v>
      </c>
      <c r="O118" s="32">
        <v>75</v>
      </c>
      <c r="P118" s="32">
        <v>133</v>
      </c>
      <c r="Q118" s="32">
        <v>189</v>
      </c>
      <c r="S118" s="50" t="s">
        <v>90</v>
      </c>
      <c r="T118" s="34">
        <v>192</v>
      </c>
      <c r="U118" s="34">
        <v>124</v>
      </c>
      <c r="V118" s="34">
        <v>260</v>
      </c>
      <c r="W118" s="34">
        <v>0</v>
      </c>
      <c r="X118" s="34">
        <v>67</v>
      </c>
      <c r="Y118" s="34">
        <v>58</v>
      </c>
      <c r="Z118" s="34">
        <v>293</v>
      </c>
      <c r="AA118" s="34">
        <v>96</v>
      </c>
      <c r="AB118" s="34">
        <v>80</v>
      </c>
      <c r="AC118" s="34">
        <v>294</v>
      </c>
      <c r="AD118" s="34">
        <v>57</v>
      </c>
      <c r="AE118" s="34">
        <v>294</v>
      </c>
      <c r="AF118" s="34">
        <v>39</v>
      </c>
      <c r="AG118" s="34">
        <v>75</v>
      </c>
      <c r="AH118" s="34">
        <v>133</v>
      </c>
      <c r="AI118" s="34">
        <v>189</v>
      </c>
    </row>
    <row r="119" spans="1:35" x14ac:dyDescent="0.2">
      <c r="A119" s="50" t="s">
        <v>137</v>
      </c>
      <c r="B119" s="34">
        <v>227</v>
      </c>
      <c r="C119" s="32">
        <v>125</v>
      </c>
      <c r="D119" s="32">
        <v>294</v>
      </c>
      <c r="E119" s="32">
        <v>294</v>
      </c>
      <c r="F119" s="32">
        <v>160</v>
      </c>
      <c r="G119" s="32">
        <v>64</v>
      </c>
      <c r="H119" s="32">
        <v>294</v>
      </c>
      <c r="I119" s="32">
        <v>105</v>
      </c>
      <c r="J119" s="32">
        <v>89</v>
      </c>
      <c r="K119" s="32">
        <v>294</v>
      </c>
      <c r="L119" s="32">
        <v>121</v>
      </c>
      <c r="M119" s="32">
        <v>294</v>
      </c>
      <c r="N119" s="32">
        <v>78</v>
      </c>
      <c r="O119" s="32">
        <v>185</v>
      </c>
      <c r="P119" s="32">
        <v>170</v>
      </c>
      <c r="Q119" s="32">
        <v>207</v>
      </c>
      <c r="S119" s="50" t="s">
        <v>137</v>
      </c>
      <c r="T119" s="34">
        <v>227</v>
      </c>
      <c r="U119" s="34">
        <v>125</v>
      </c>
      <c r="V119" s="34">
        <v>294</v>
      </c>
      <c r="W119" s="34">
        <v>0</v>
      </c>
      <c r="X119" s="34">
        <v>160</v>
      </c>
      <c r="Y119" s="34">
        <v>64</v>
      </c>
      <c r="Z119" s="34">
        <v>294</v>
      </c>
      <c r="AA119" s="34">
        <v>105</v>
      </c>
      <c r="AB119" s="34">
        <v>89</v>
      </c>
      <c r="AC119" s="34">
        <v>294</v>
      </c>
      <c r="AD119" s="34">
        <v>121</v>
      </c>
      <c r="AE119" s="34">
        <v>294</v>
      </c>
      <c r="AF119" s="34">
        <v>78</v>
      </c>
      <c r="AG119" s="34">
        <v>185</v>
      </c>
      <c r="AH119" s="34">
        <v>170</v>
      </c>
      <c r="AI119" s="34">
        <v>207</v>
      </c>
    </row>
    <row r="120" spans="1:35" x14ac:dyDescent="0.2">
      <c r="A120" s="50" t="s">
        <v>127</v>
      </c>
      <c r="B120" s="34">
        <v>149</v>
      </c>
      <c r="C120" s="32">
        <v>112</v>
      </c>
      <c r="D120" s="32">
        <v>225</v>
      </c>
      <c r="E120" s="32">
        <v>138</v>
      </c>
      <c r="F120" s="32">
        <v>92</v>
      </c>
      <c r="G120" s="32">
        <v>178</v>
      </c>
      <c r="H120" s="32">
        <v>139</v>
      </c>
      <c r="I120" s="32">
        <v>63</v>
      </c>
      <c r="J120" s="32">
        <v>205</v>
      </c>
      <c r="K120" s="32">
        <v>294</v>
      </c>
      <c r="L120" s="32">
        <v>19</v>
      </c>
      <c r="M120" s="32">
        <v>294</v>
      </c>
      <c r="N120" s="32">
        <v>83</v>
      </c>
      <c r="O120" s="32">
        <v>81</v>
      </c>
      <c r="P120" s="32">
        <v>87</v>
      </c>
      <c r="Q120" s="32">
        <v>104</v>
      </c>
      <c r="S120" s="50" t="s">
        <v>127</v>
      </c>
      <c r="T120" s="34">
        <v>149</v>
      </c>
      <c r="U120" s="34">
        <v>112</v>
      </c>
      <c r="V120" s="34">
        <v>225</v>
      </c>
      <c r="W120" s="34">
        <v>0</v>
      </c>
      <c r="X120" s="34">
        <v>92</v>
      </c>
      <c r="Y120" s="34">
        <v>178</v>
      </c>
      <c r="Z120" s="34">
        <v>139</v>
      </c>
      <c r="AA120" s="34">
        <v>63</v>
      </c>
      <c r="AB120" s="34">
        <v>205</v>
      </c>
      <c r="AC120" s="34">
        <v>294</v>
      </c>
      <c r="AD120" s="34">
        <v>19</v>
      </c>
      <c r="AE120" s="34">
        <v>294</v>
      </c>
      <c r="AF120" s="34">
        <v>83</v>
      </c>
      <c r="AG120" s="34">
        <v>81</v>
      </c>
      <c r="AH120" s="34">
        <v>87</v>
      </c>
      <c r="AI120" s="34">
        <v>104</v>
      </c>
    </row>
    <row r="121" spans="1:35" x14ac:dyDescent="0.2">
      <c r="A121" s="50" t="s">
        <v>181</v>
      </c>
      <c r="B121" s="34">
        <v>183</v>
      </c>
      <c r="C121" s="32">
        <v>294</v>
      </c>
      <c r="D121" s="32">
        <v>294</v>
      </c>
      <c r="E121" s="32">
        <v>252</v>
      </c>
      <c r="F121" s="32">
        <v>97</v>
      </c>
      <c r="G121" s="32">
        <v>294</v>
      </c>
      <c r="H121" s="32">
        <v>294</v>
      </c>
      <c r="I121" s="32">
        <v>65</v>
      </c>
      <c r="J121" s="32">
        <v>258</v>
      </c>
      <c r="K121" s="32">
        <v>294</v>
      </c>
      <c r="L121" s="32">
        <v>45</v>
      </c>
      <c r="M121" s="32">
        <v>294</v>
      </c>
      <c r="N121" s="32">
        <v>110</v>
      </c>
      <c r="O121" s="32">
        <v>140</v>
      </c>
      <c r="P121" s="32">
        <v>247</v>
      </c>
      <c r="Q121" s="32">
        <v>143</v>
      </c>
      <c r="S121" s="50" t="s">
        <v>181</v>
      </c>
      <c r="T121" s="34">
        <v>183</v>
      </c>
      <c r="U121" s="34">
        <v>294</v>
      </c>
      <c r="V121" s="34">
        <v>294</v>
      </c>
      <c r="W121" s="34">
        <v>0</v>
      </c>
      <c r="X121" s="34">
        <v>97</v>
      </c>
      <c r="Y121" s="34">
        <v>294</v>
      </c>
      <c r="Z121" s="34">
        <v>294</v>
      </c>
      <c r="AA121" s="34">
        <v>65</v>
      </c>
      <c r="AB121" s="34">
        <v>258</v>
      </c>
      <c r="AC121" s="34">
        <v>294</v>
      </c>
      <c r="AD121" s="34">
        <v>45</v>
      </c>
      <c r="AE121" s="34">
        <v>294</v>
      </c>
      <c r="AF121" s="34">
        <v>110</v>
      </c>
      <c r="AG121" s="34">
        <v>140</v>
      </c>
      <c r="AH121" s="34">
        <v>247</v>
      </c>
      <c r="AI121" s="34">
        <v>143</v>
      </c>
    </row>
    <row r="122" spans="1:35" x14ac:dyDescent="0.2">
      <c r="A122" s="50" t="s">
        <v>100</v>
      </c>
      <c r="B122" s="34">
        <v>136</v>
      </c>
      <c r="C122" s="32">
        <v>294</v>
      </c>
      <c r="D122" s="32">
        <v>126</v>
      </c>
      <c r="E122" s="32">
        <v>294</v>
      </c>
      <c r="F122" s="32">
        <v>103</v>
      </c>
      <c r="G122" s="32">
        <v>24</v>
      </c>
      <c r="H122" s="32">
        <v>37</v>
      </c>
      <c r="I122" s="32">
        <v>282</v>
      </c>
      <c r="J122" s="32">
        <v>257</v>
      </c>
      <c r="K122" s="32">
        <v>186</v>
      </c>
      <c r="L122" s="32">
        <v>48</v>
      </c>
      <c r="M122" s="32">
        <v>294</v>
      </c>
      <c r="N122" s="32">
        <v>164</v>
      </c>
      <c r="O122" s="32">
        <v>254</v>
      </c>
      <c r="P122" s="32">
        <v>172</v>
      </c>
      <c r="Q122" s="32">
        <v>294</v>
      </c>
      <c r="S122" s="50" t="s">
        <v>100</v>
      </c>
      <c r="T122" s="34">
        <v>136</v>
      </c>
      <c r="U122" s="34">
        <v>294</v>
      </c>
      <c r="V122" s="34">
        <v>126</v>
      </c>
      <c r="W122" s="34">
        <v>0</v>
      </c>
      <c r="X122" s="34">
        <v>103</v>
      </c>
      <c r="Y122" s="34">
        <v>24</v>
      </c>
      <c r="Z122" s="34">
        <v>37</v>
      </c>
      <c r="AA122" s="34">
        <v>282</v>
      </c>
      <c r="AB122" s="34">
        <v>257</v>
      </c>
      <c r="AC122" s="34">
        <v>186</v>
      </c>
      <c r="AD122" s="34">
        <v>48</v>
      </c>
      <c r="AE122" s="34">
        <v>294</v>
      </c>
      <c r="AF122" s="34">
        <v>164</v>
      </c>
      <c r="AG122" s="34">
        <v>254</v>
      </c>
      <c r="AH122" s="34">
        <v>172</v>
      </c>
      <c r="AI122" s="34">
        <v>294</v>
      </c>
    </row>
    <row r="123" spans="1:35" x14ac:dyDescent="0.2">
      <c r="A123" s="50" t="s">
        <v>147</v>
      </c>
      <c r="B123" s="34">
        <v>294</v>
      </c>
      <c r="C123" s="32">
        <v>294</v>
      </c>
      <c r="D123" s="32">
        <v>152</v>
      </c>
      <c r="E123" s="32">
        <v>294</v>
      </c>
      <c r="F123" s="32">
        <v>173</v>
      </c>
      <c r="G123" s="32">
        <v>159</v>
      </c>
      <c r="H123" s="32">
        <v>60</v>
      </c>
      <c r="I123" s="32">
        <v>289</v>
      </c>
      <c r="J123" s="32">
        <v>288</v>
      </c>
      <c r="K123" s="32">
        <v>294</v>
      </c>
      <c r="L123" s="32">
        <v>79</v>
      </c>
      <c r="M123" s="32">
        <v>294</v>
      </c>
      <c r="N123" s="32">
        <v>166</v>
      </c>
      <c r="O123" s="32">
        <v>264</v>
      </c>
      <c r="P123" s="32">
        <v>208</v>
      </c>
      <c r="Q123" s="32">
        <v>294</v>
      </c>
      <c r="S123" s="50" t="s">
        <v>147</v>
      </c>
      <c r="T123" s="34">
        <v>294</v>
      </c>
      <c r="U123" s="34">
        <v>294</v>
      </c>
      <c r="V123" s="34">
        <v>152</v>
      </c>
      <c r="W123" s="34">
        <v>0</v>
      </c>
      <c r="X123" s="34">
        <v>173</v>
      </c>
      <c r="Y123" s="34">
        <v>159</v>
      </c>
      <c r="Z123" s="34">
        <v>60</v>
      </c>
      <c r="AA123" s="34">
        <v>289</v>
      </c>
      <c r="AB123" s="34">
        <v>288</v>
      </c>
      <c r="AC123" s="34">
        <v>294</v>
      </c>
      <c r="AD123" s="34">
        <v>79</v>
      </c>
      <c r="AE123" s="34">
        <v>294</v>
      </c>
      <c r="AF123" s="34">
        <v>166</v>
      </c>
      <c r="AG123" s="34">
        <v>264</v>
      </c>
      <c r="AH123" s="34">
        <v>208</v>
      </c>
      <c r="AI123" s="34">
        <v>294</v>
      </c>
    </row>
    <row r="124" spans="1:35" x14ac:dyDescent="0.2">
      <c r="A124" s="50" t="s">
        <v>142</v>
      </c>
      <c r="B124" s="34">
        <v>167</v>
      </c>
      <c r="C124" s="32">
        <v>261</v>
      </c>
      <c r="D124" s="32">
        <v>201</v>
      </c>
      <c r="E124" s="32">
        <v>90</v>
      </c>
      <c r="F124" s="32">
        <v>150</v>
      </c>
      <c r="G124" s="32">
        <v>113</v>
      </c>
      <c r="H124" s="32">
        <v>88</v>
      </c>
      <c r="I124" s="32">
        <v>256</v>
      </c>
      <c r="J124" s="32">
        <v>285</v>
      </c>
      <c r="K124" s="32">
        <v>294</v>
      </c>
      <c r="L124" s="32">
        <v>108</v>
      </c>
      <c r="M124" s="32">
        <v>85</v>
      </c>
      <c r="N124" s="32">
        <v>84</v>
      </c>
      <c r="O124" s="32">
        <v>215</v>
      </c>
      <c r="P124" s="32">
        <v>71</v>
      </c>
      <c r="Q124" s="32">
        <v>221</v>
      </c>
      <c r="S124" s="50" t="s">
        <v>142</v>
      </c>
      <c r="T124" s="34">
        <v>167</v>
      </c>
      <c r="U124" s="34">
        <v>261</v>
      </c>
      <c r="V124" s="34">
        <v>201</v>
      </c>
      <c r="W124" s="34">
        <v>0</v>
      </c>
      <c r="X124" s="34">
        <v>150</v>
      </c>
      <c r="Y124" s="34">
        <v>113</v>
      </c>
      <c r="Z124" s="34">
        <v>88</v>
      </c>
      <c r="AA124" s="34">
        <v>256</v>
      </c>
      <c r="AB124" s="34">
        <v>285</v>
      </c>
      <c r="AC124" s="34">
        <v>294</v>
      </c>
      <c r="AD124" s="34">
        <v>108</v>
      </c>
      <c r="AE124" s="34">
        <v>85</v>
      </c>
      <c r="AF124" s="34">
        <v>84</v>
      </c>
      <c r="AG124" s="34">
        <v>215</v>
      </c>
      <c r="AH124" s="34">
        <v>71</v>
      </c>
      <c r="AI124" s="34">
        <v>221</v>
      </c>
    </row>
    <row r="125" spans="1:35" x14ac:dyDescent="0.2">
      <c r="A125" s="50" t="s">
        <v>155</v>
      </c>
      <c r="B125" s="34">
        <v>209</v>
      </c>
      <c r="C125" s="32">
        <v>294</v>
      </c>
      <c r="D125" s="32">
        <v>294</v>
      </c>
      <c r="E125" s="32">
        <v>294</v>
      </c>
      <c r="F125" s="32">
        <v>193</v>
      </c>
      <c r="G125" s="32">
        <v>174</v>
      </c>
      <c r="H125" s="32">
        <v>107</v>
      </c>
      <c r="I125" s="32">
        <v>270</v>
      </c>
      <c r="J125" s="32">
        <v>286</v>
      </c>
      <c r="K125" s="32">
        <v>294</v>
      </c>
      <c r="L125" s="32">
        <v>109</v>
      </c>
      <c r="M125" s="32">
        <v>294</v>
      </c>
      <c r="N125" s="32">
        <v>98</v>
      </c>
      <c r="O125" s="32">
        <v>234</v>
      </c>
      <c r="P125" s="32">
        <v>77</v>
      </c>
      <c r="Q125" s="32">
        <v>276</v>
      </c>
      <c r="S125" s="50" t="s">
        <v>155</v>
      </c>
      <c r="T125" s="34">
        <v>209</v>
      </c>
      <c r="U125" s="34">
        <v>294</v>
      </c>
      <c r="V125" s="34">
        <v>294</v>
      </c>
      <c r="W125" s="34">
        <v>0</v>
      </c>
      <c r="X125" s="34">
        <v>193</v>
      </c>
      <c r="Y125" s="34">
        <v>174</v>
      </c>
      <c r="Z125" s="34">
        <v>107</v>
      </c>
      <c r="AA125" s="34">
        <v>270</v>
      </c>
      <c r="AB125" s="34">
        <v>286</v>
      </c>
      <c r="AC125" s="34">
        <v>294</v>
      </c>
      <c r="AD125" s="34">
        <v>109</v>
      </c>
      <c r="AE125" s="34">
        <v>294</v>
      </c>
      <c r="AF125" s="34">
        <v>98</v>
      </c>
      <c r="AG125" s="34">
        <v>234</v>
      </c>
      <c r="AH125" s="34">
        <v>77</v>
      </c>
      <c r="AI125" s="34">
        <v>276</v>
      </c>
    </row>
    <row r="126" spans="1:35" x14ac:dyDescent="0.2">
      <c r="A126" s="50" t="s">
        <v>171</v>
      </c>
      <c r="B126" s="34">
        <v>156</v>
      </c>
      <c r="C126" s="32">
        <v>129</v>
      </c>
      <c r="D126" s="32">
        <v>294</v>
      </c>
      <c r="E126" s="32">
        <v>137</v>
      </c>
      <c r="F126" s="32">
        <v>181</v>
      </c>
      <c r="G126" s="32">
        <v>111</v>
      </c>
      <c r="H126" s="32">
        <v>294</v>
      </c>
      <c r="I126" s="32">
        <v>196</v>
      </c>
      <c r="J126" s="32">
        <v>239</v>
      </c>
      <c r="K126" s="32">
        <v>294</v>
      </c>
      <c r="L126" s="32">
        <v>162</v>
      </c>
      <c r="M126" s="32">
        <v>294</v>
      </c>
      <c r="N126" s="32">
        <v>262</v>
      </c>
      <c r="O126" s="32">
        <v>233</v>
      </c>
      <c r="P126" s="32">
        <v>211</v>
      </c>
      <c r="Q126" s="32">
        <v>127</v>
      </c>
      <c r="S126" s="50" t="s">
        <v>171</v>
      </c>
      <c r="T126" s="34">
        <v>156</v>
      </c>
      <c r="U126" s="34">
        <v>129</v>
      </c>
      <c r="V126" s="34">
        <v>294</v>
      </c>
      <c r="W126" s="34">
        <v>0</v>
      </c>
      <c r="X126" s="34">
        <v>181</v>
      </c>
      <c r="Y126" s="34">
        <v>111</v>
      </c>
      <c r="Z126" s="34">
        <v>294</v>
      </c>
      <c r="AA126" s="34">
        <v>196</v>
      </c>
      <c r="AB126" s="34">
        <v>239</v>
      </c>
      <c r="AC126" s="34">
        <v>294</v>
      </c>
      <c r="AD126" s="34">
        <v>162</v>
      </c>
      <c r="AE126" s="34">
        <v>294</v>
      </c>
      <c r="AF126" s="34">
        <v>262</v>
      </c>
      <c r="AG126" s="34">
        <v>233</v>
      </c>
      <c r="AH126" s="34">
        <v>211</v>
      </c>
      <c r="AI126" s="34">
        <v>127</v>
      </c>
    </row>
    <row r="127" spans="1:35" x14ac:dyDescent="0.2">
      <c r="A127" s="50" t="s">
        <v>188</v>
      </c>
      <c r="B127" s="34">
        <v>168</v>
      </c>
      <c r="C127" s="32">
        <v>243</v>
      </c>
      <c r="D127" s="32">
        <v>294</v>
      </c>
      <c r="E127" s="32">
        <v>294</v>
      </c>
      <c r="F127" s="32">
        <v>202</v>
      </c>
      <c r="G127" s="32">
        <v>120</v>
      </c>
      <c r="H127" s="32">
        <v>294</v>
      </c>
      <c r="I127" s="32">
        <v>198</v>
      </c>
      <c r="J127" s="32">
        <v>245</v>
      </c>
      <c r="K127" s="32">
        <v>294</v>
      </c>
      <c r="L127" s="32">
        <v>212</v>
      </c>
      <c r="M127" s="32">
        <v>294</v>
      </c>
      <c r="N127" s="32">
        <v>274</v>
      </c>
      <c r="O127" s="32">
        <v>240</v>
      </c>
      <c r="P127" s="32">
        <v>268</v>
      </c>
      <c r="Q127" s="32">
        <v>154</v>
      </c>
      <c r="S127" s="50" t="s">
        <v>188</v>
      </c>
      <c r="T127" s="34">
        <v>168</v>
      </c>
      <c r="U127" s="34">
        <v>243</v>
      </c>
      <c r="V127" s="34">
        <v>294</v>
      </c>
      <c r="W127" s="34">
        <v>0</v>
      </c>
      <c r="X127" s="34">
        <v>202</v>
      </c>
      <c r="Y127" s="34">
        <v>120</v>
      </c>
      <c r="Z127" s="34">
        <v>294</v>
      </c>
      <c r="AA127" s="34">
        <v>198</v>
      </c>
      <c r="AB127" s="34">
        <v>245</v>
      </c>
      <c r="AC127" s="34">
        <v>294</v>
      </c>
      <c r="AD127" s="34">
        <v>212</v>
      </c>
      <c r="AE127" s="34">
        <v>294</v>
      </c>
      <c r="AF127" s="34">
        <v>274</v>
      </c>
      <c r="AG127" s="34">
        <v>240</v>
      </c>
      <c r="AH127" s="34">
        <v>268</v>
      </c>
      <c r="AI127" s="34">
        <v>154</v>
      </c>
    </row>
    <row r="128" spans="1:35" x14ac:dyDescent="0.2">
      <c r="A128" s="50" t="s">
        <v>120</v>
      </c>
      <c r="B128" s="34">
        <v>91</v>
      </c>
      <c r="C128" s="32">
        <v>294</v>
      </c>
      <c r="D128" s="32">
        <v>294</v>
      </c>
      <c r="E128" s="32">
        <v>294</v>
      </c>
      <c r="F128" s="32">
        <v>246</v>
      </c>
      <c r="G128" s="32">
        <v>294</v>
      </c>
      <c r="H128" s="32">
        <v>206</v>
      </c>
      <c r="I128" s="32">
        <v>204</v>
      </c>
      <c r="J128" s="32">
        <v>237</v>
      </c>
      <c r="K128" s="32">
        <v>283</v>
      </c>
      <c r="L128" s="32">
        <v>255</v>
      </c>
      <c r="M128" s="32">
        <v>294</v>
      </c>
      <c r="N128" s="32">
        <v>280</v>
      </c>
      <c r="O128" s="32">
        <v>66</v>
      </c>
      <c r="P128" s="32">
        <v>294</v>
      </c>
      <c r="Q128" s="32">
        <v>242</v>
      </c>
      <c r="S128" s="50" t="s">
        <v>120</v>
      </c>
      <c r="T128" s="34">
        <v>91</v>
      </c>
      <c r="U128" s="34">
        <v>294</v>
      </c>
      <c r="V128" s="34">
        <v>294</v>
      </c>
      <c r="W128" s="34">
        <v>0</v>
      </c>
      <c r="X128" s="34">
        <v>246</v>
      </c>
      <c r="Y128" s="34">
        <v>294</v>
      </c>
      <c r="Z128" s="34">
        <v>206</v>
      </c>
      <c r="AA128" s="34">
        <v>204</v>
      </c>
      <c r="AB128" s="34">
        <v>237</v>
      </c>
      <c r="AC128" s="34">
        <v>283</v>
      </c>
      <c r="AD128" s="34">
        <v>255</v>
      </c>
      <c r="AE128" s="34">
        <v>294</v>
      </c>
      <c r="AF128" s="34">
        <v>280</v>
      </c>
      <c r="AG128" s="34">
        <v>66</v>
      </c>
      <c r="AH128" s="34">
        <v>294</v>
      </c>
      <c r="AI128" s="34">
        <v>242</v>
      </c>
    </row>
    <row r="129" spans="1:35" x14ac:dyDescent="0.2">
      <c r="A129" s="50" t="s">
        <v>295</v>
      </c>
      <c r="B129" s="34">
        <v>182</v>
      </c>
      <c r="C129" s="32">
        <v>294</v>
      </c>
      <c r="D129" s="32">
        <v>294</v>
      </c>
      <c r="E129" s="32">
        <v>294</v>
      </c>
      <c r="F129" s="32">
        <v>294</v>
      </c>
      <c r="G129" s="32">
        <v>294</v>
      </c>
      <c r="H129" s="32">
        <v>271</v>
      </c>
      <c r="I129" s="32">
        <v>249</v>
      </c>
      <c r="J129" s="32">
        <v>267</v>
      </c>
      <c r="K129" s="32">
        <v>294</v>
      </c>
      <c r="L129" s="32">
        <v>272</v>
      </c>
      <c r="M129" s="32">
        <v>294</v>
      </c>
      <c r="N129" s="32">
        <v>294</v>
      </c>
      <c r="O129" s="32">
        <v>194</v>
      </c>
      <c r="P129" s="32">
        <v>294</v>
      </c>
      <c r="Q129" s="32">
        <v>275</v>
      </c>
      <c r="S129" s="50" t="s">
        <v>295</v>
      </c>
      <c r="T129" s="34">
        <v>182</v>
      </c>
      <c r="U129" s="34">
        <v>294</v>
      </c>
      <c r="V129" s="34">
        <v>294</v>
      </c>
      <c r="W129" s="34">
        <v>0</v>
      </c>
      <c r="X129" s="34">
        <v>294</v>
      </c>
      <c r="Y129" s="34">
        <v>294</v>
      </c>
      <c r="Z129" s="34">
        <v>271</v>
      </c>
      <c r="AA129" s="34">
        <v>249</v>
      </c>
      <c r="AB129" s="34">
        <v>267</v>
      </c>
      <c r="AC129" s="34">
        <v>294</v>
      </c>
      <c r="AD129" s="34">
        <v>272</v>
      </c>
      <c r="AE129" s="34">
        <v>294</v>
      </c>
      <c r="AF129" s="34">
        <v>294</v>
      </c>
      <c r="AG129" s="34">
        <v>194</v>
      </c>
      <c r="AH129" s="34">
        <v>294</v>
      </c>
      <c r="AI129" s="34">
        <v>275</v>
      </c>
    </row>
    <row r="130" spans="1:35" x14ac:dyDescent="0.2">
      <c r="A130" s="50"/>
      <c r="B130" s="84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S130" s="50"/>
      <c r="T130" s="50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</row>
    <row r="131" spans="1:35" x14ac:dyDescent="0.2">
      <c r="A131" s="50" t="s">
        <v>431</v>
      </c>
      <c r="B131" s="32">
        <v>3439</v>
      </c>
      <c r="C131" s="32">
        <v>4251</v>
      </c>
      <c r="D131" s="32">
        <v>4214</v>
      </c>
      <c r="E131" s="32">
        <v>4984</v>
      </c>
      <c r="F131" s="32">
        <v>2321</v>
      </c>
      <c r="G131" s="32">
        <v>2599</v>
      </c>
      <c r="H131" s="32">
        <v>2837</v>
      </c>
      <c r="I131" s="32">
        <v>3759</v>
      </c>
      <c r="J131" s="32">
        <v>3857</v>
      </c>
      <c r="K131" s="32">
        <v>5081</v>
      </c>
      <c r="L131" s="32">
        <v>1665</v>
      </c>
      <c r="M131" s="32">
        <v>5538</v>
      </c>
      <c r="N131" s="32">
        <v>2409</v>
      </c>
      <c r="O131" s="32">
        <v>3750</v>
      </c>
      <c r="P131" s="32">
        <v>3594</v>
      </c>
      <c r="Q131" s="32">
        <v>3982</v>
      </c>
      <c r="S131" s="50" t="s">
        <v>431</v>
      </c>
      <c r="T131" s="32">
        <v>3439</v>
      </c>
      <c r="U131" s="32">
        <v>4251</v>
      </c>
      <c r="V131" s="32">
        <v>4214</v>
      </c>
      <c r="W131" s="32" t="s">
        <v>774</v>
      </c>
      <c r="X131" s="32">
        <v>2321</v>
      </c>
      <c r="Y131" s="32">
        <v>2599</v>
      </c>
      <c r="Z131" s="32">
        <v>2837</v>
      </c>
      <c r="AA131" s="32">
        <v>3759</v>
      </c>
      <c r="AB131" s="32">
        <v>3857</v>
      </c>
      <c r="AC131" s="32">
        <v>5081</v>
      </c>
      <c r="AD131" s="32">
        <v>1665</v>
      </c>
      <c r="AE131" s="32">
        <v>5538</v>
      </c>
      <c r="AF131" s="32">
        <v>2409</v>
      </c>
      <c r="AG131" s="32">
        <v>3750</v>
      </c>
      <c r="AH131" s="32">
        <v>3594</v>
      </c>
      <c r="AI131" s="32">
        <v>3982</v>
      </c>
    </row>
    <row r="132" spans="1:35" x14ac:dyDescent="0.2">
      <c r="A132" s="50"/>
      <c r="B132" s="84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S132" s="50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</row>
    <row r="133" spans="1:35" x14ac:dyDescent="0.2">
      <c r="A133" s="50" t="s">
        <v>421</v>
      </c>
      <c r="B133" s="71">
        <v>6</v>
      </c>
      <c r="C133" s="71">
        <v>13</v>
      </c>
      <c r="D133" s="71">
        <v>12</v>
      </c>
      <c r="E133" s="71">
        <v>14</v>
      </c>
      <c r="F133" s="71">
        <v>2</v>
      </c>
      <c r="G133" s="71">
        <v>4</v>
      </c>
      <c r="H133" s="71">
        <v>5</v>
      </c>
      <c r="I133" s="71">
        <v>9</v>
      </c>
      <c r="J133" s="71">
        <v>10</v>
      </c>
      <c r="K133" s="71">
        <v>15</v>
      </c>
      <c r="L133" s="71">
        <v>1</v>
      </c>
      <c r="M133" s="71">
        <v>16</v>
      </c>
      <c r="N133" s="71">
        <v>3</v>
      </c>
      <c r="O133" s="71">
        <v>8</v>
      </c>
      <c r="P133" s="71">
        <v>7</v>
      </c>
      <c r="Q133" s="71">
        <v>11</v>
      </c>
      <c r="S133" s="50" t="s">
        <v>421</v>
      </c>
      <c r="T133" s="71">
        <v>6</v>
      </c>
      <c r="U133" s="71">
        <v>13</v>
      </c>
      <c r="V133" s="71">
        <v>12</v>
      </c>
      <c r="W133" s="71" t="s">
        <v>774</v>
      </c>
      <c r="X133" s="71">
        <v>2</v>
      </c>
      <c r="Y133" s="71">
        <v>4</v>
      </c>
      <c r="Z133" s="71">
        <v>5</v>
      </c>
      <c r="AA133" s="71">
        <v>9</v>
      </c>
      <c r="AB133" s="71">
        <v>10</v>
      </c>
      <c r="AC133" s="71">
        <v>14</v>
      </c>
      <c r="AD133" s="71">
        <v>1</v>
      </c>
      <c r="AE133" s="71">
        <v>15</v>
      </c>
      <c r="AF133" s="71">
        <v>3</v>
      </c>
      <c r="AG133" s="71">
        <v>8</v>
      </c>
      <c r="AH133" s="71">
        <v>7</v>
      </c>
      <c r="AI133" s="71">
        <v>11</v>
      </c>
    </row>
    <row r="134" spans="1:35" x14ac:dyDescent="0.2">
      <c r="A134" s="50"/>
      <c r="B134" s="84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S134" s="50"/>
      <c r="T134" s="84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35" x14ac:dyDescent="0.2">
      <c r="A135" s="50" t="s">
        <v>87</v>
      </c>
      <c r="B135" s="84"/>
      <c r="C135" s="32"/>
      <c r="D135" s="32"/>
      <c r="E135" s="32"/>
      <c r="F135" s="32">
        <v>177</v>
      </c>
      <c r="G135" s="32">
        <v>32</v>
      </c>
      <c r="H135" s="32">
        <v>69</v>
      </c>
      <c r="I135" s="32"/>
      <c r="J135" s="32">
        <v>259</v>
      </c>
      <c r="K135" s="32"/>
      <c r="L135" s="32">
        <v>27</v>
      </c>
      <c r="M135" s="32"/>
      <c r="N135" s="32">
        <v>128</v>
      </c>
      <c r="O135" s="32"/>
      <c r="P135" s="32"/>
      <c r="Q135" s="32">
        <v>269</v>
      </c>
      <c r="S135" s="50" t="s">
        <v>87</v>
      </c>
      <c r="T135" s="34">
        <v>0</v>
      </c>
      <c r="U135" s="34">
        <v>0</v>
      </c>
      <c r="V135" s="34">
        <v>0</v>
      </c>
      <c r="W135" s="34">
        <v>0</v>
      </c>
      <c r="X135" s="34">
        <v>177</v>
      </c>
      <c r="Y135" s="34">
        <v>32</v>
      </c>
      <c r="Z135" s="34">
        <v>69</v>
      </c>
      <c r="AA135" s="34">
        <v>0</v>
      </c>
      <c r="AB135" s="34">
        <v>259</v>
      </c>
      <c r="AC135" s="34">
        <v>0</v>
      </c>
      <c r="AD135" s="34">
        <v>27</v>
      </c>
      <c r="AE135" s="34">
        <v>0</v>
      </c>
      <c r="AF135" s="34">
        <v>128</v>
      </c>
      <c r="AG135" s="34">
        <v>0</v>
      </c>
      <c r="AH135" s="34">
        <v>0</v>
      </c>
      <c r="AI135" s="34">
        <v>269</v>
      </c>
    </row>
    <row r="136" spans="1:35" x14ac:dyDescent="0.2">
      <c r="A136" s="50" t="s">
        <v>130</v>
      </c>
      <c r="B136" s="84"/>
      <c r="C136" s="32"/>
      <c r="D136" s="32"/>
      <c r="E136" s="32"/>
      <c r="F136" s="32">
        <v>188</v>
      </c>
      <c r="G136" s="32">
        <v>53</v>
      </c>
      <c r="H136" s="32">
        <v>73</v>
      </c>
      <c r="I136" s="32"/>
      <c r="J136" s="32">
        <v>277</v>
      </c>
      <c r="K136" s="32"/>
      <c r="L136" s="32">
        <v>29</v>
      </c>
      <c r="M136" s="32"/>
      <c r="N136" s="32">
        <v>135</v>
      </c>
      <c r="O136" s="32"/>
      <c r="P136" s="32"/>
      <c r="Q136" s="32">
        <v>278</v>
      </c>
      <c r="S136" s="50" t="s">
        <v>130</v>
      </c>
      <c r="T136" s="34">
        <v>0</v>
      </c>
      <c r="U136" s="34">
        <v>0</v>
      </c>
      <c r="V136" s="34">
        <v>0</v>
      </c>
      <c r="W136" s="34">
        <v>0</v>
      </c>
      <c r="X136" s="34">
        <v>188</v>
      </c>
      <c r="Y136" s="34">
        <v>53</v>
      </c>
      <c r="Z136" s="34">
        <v>73</v>
      </c>
      <c r="AA136" s="34">
        <v>0</v>
      </c>
      <c r="AB136" s="34">
        <v>277</v>
      </c>
      <c r="AC136" s="34">
        <v>0</v>
      </c>
      <c r="AD136" s="34">
        <v>29</v>
      </c>
      <c r="AE136" s="34">
        <v>0</v>
      </c>
      <c r="AF136" s="34">
        <v>135</v>
      </c>
      <c r="AG136" s="34">
        <v>0</v>
      </c>
      <c r="AH136" s="34">
        <v>0</v>
      </c>
      <c r="AI136" s="34">
        <v>278</v>
      </c>
    </row>
    <row r="137" spans="1:35" x14ac:dyDescent="0.2">
      <c r="A137" s="50" t="s">
        <v>132</v>
      </c>
      <c r="B137" s="84"/>
      <c r="C137" s="32"/>
      <c r="D137" s="32"/>
      <c r="E137" s="32"/>
      <c r="F137" s="32">
        <v>199</v>
      </c>
      <c r="G137" s="32">
        <v>59</v>
      </c>
      <c r="H137" s="32">
        <v>99</v>
      </c>
      <c r="I137" s="32"/>
      <c r="J137" s="32">
        <v>281</v>
      </c>
      <c r="K137" s="32"/>
      <c r="L137" s="32">
        <v>36</v>
      </c>
      <c r="M137" s="32"/>
      <c r="N137" s="32">
        <v>141</v>
      </c>
      <c r="O137" s="32"/>
      <c r="P137" s="32"/>
      <c r="Q137" s="32"/>
      <c r="S137" s="50" t="s">
        <v>132</v>
      </c>
      <c r="T137" s="34">
        <v>0</v>
      </c>
      <c r="U137" s="34">
        <v>0</v>
      </c>
      <c r="V137" s="34">
        <v>0</v>
      </c>
      <c r="W137" s="34">
        <v>0</v>
      </c>
      <c r="X137" s="34">
        <v>199</v>
      </c>
      <c r="Y137" s="34">
        <v>59</v>
      </c>
      <c r="Z137" s="34">
        <v>99</v>
      </c>
      <c r="AA137" s="34">
        <v>0</v>
      </c>
      <c r="AB137" s="34">
        <v>281</v>
      </c>
      <c r="AC137" s="34">
        <v>0</v>
      </c>
      <c r="AD137" s="34">
        <v>36</v>
      </c>
      <c r="AE137" s="34">
        <v>0</v>
      </c>
      <c r="AF137" s="34">
        <v>141</v>
      </c>
      <c r="AG137" s="34">
        <v>0</v>
      </c>
      <c r="AH137" s="34">
        <v>0</v>
      </c>
      <c r="AI137" s="34">
        <v>0</v>
      </c>
    </row>
    <row r="138" spans="1:35" x14ac:dyDescent="0.2">
      <c r="A138" s="50" t="s">
        <v>134</v>
      </c>
      <c r="B138" s="84"/>
      <c r="C138" s="32"/>
      <c r="D138" s="32"/>
      <c r="E138" s="32"/>
      <c r="F138" s="32">
        <v>200</v>
      </c>
      <c r="G138" s="32">
        <v>74</v>
      </c>
      <c r="H138" s="32">
        <v>101</v>
      </c>
      <c r="I138" s="32"/>
      <c r="J138" s="32"/>
      <c r="K138" s="32"/>
      <c r="L138" s="32">
        <v>50</v>
      </c>
      <c r="M138" s="32"/>
      <c r="N138" s="32">
        <v>146</v>
      </c>
      <c r="O138" s="32"/>
      <c r="P138" s="32"/>
      <c r="Q138" s="32"/>
      <c r="S138" s="50" t="s">
        <v>134</v>
      </c>
      <c r="T138" s="34">
        <v>0</v>
      </c>
      <c r="U138" s="34">
        <v>0</v>
      </c>
      <c r="V138" s="34">
        <v>0</v>
      </c>
      <c r="W138" s="34">
        <v>0</v>
      </c>
      <c r="X138" s="34">
        <v>200</v>
      </c>
      <c r="Y138" s="34">
        <v>74</v>
      </c>
      <c r="Z138" s="34">
        <v>101</v>
      </c>
      <c r="AA138" s="34">
        <v>0</v>
      </c>
      <c r="AB138" s="34">
        <v>0</v>
      </c>
      <c r="AC138" s="34">
        <v>0</v>
      </c>
      <c r="AD138" s="34">
        <v>50</v>
      </c>
      <c r="AE138" s="34">
        <v>0</v>
      </c>
      <c r="AF138" s="34">
        <v>146</v>
      </c>
      <c r="AG138" s="34">
        <v>0</v>
      </c>
      <c r="AH138" s="34">
        <v>0</v>
      </c>
      <c r="AI138" s="34">
        <v>0</v>
      </c>
    </row>
    <row r="139" spans="1:35" x14ac:dyDescent="0.2">
      <c r="A139" s="50" t="s">
        <v>217</v>
      </c>
      <c r="B139" s="84"/>
      <c r="C139" s="32"/>
      <c r="D139" s="32"/>
      <c r="E139" s="32"/>
      <c r="F139" s="32">
        <v>235</v>
      </c>
      <c r="G139" s="32">
        <v>163</v>
      </c>
      <c r="H139" s="32">
        <v>119</v>
      </c>
      <c r="I139" s="32"/>
      <c r="J139" s="32"/>
      <c r="K139" s="32"/>
      <c r="L139" s="32">
        <v>62</v>
      </c>
      <c r="M139" s="32"/>
      <c r="N139" s="32">
        <v>151</v>
      </c>
      <c r="O139" s="32"/>
      <c r="P139" s="32"/>
      <c r="Q139" s="32"/>
      <c r="S139" s="50" t="s">
        <v>217</v>
      </c>
      <c r="T139" s="34">
        <v>0</v>
      </c>
      <c r="U139" s="34">
        <v>0</v>
      </c>
      <c r="V139" s="34">
        <v>0</v>
      </c>
      <c r="W139" s="34">
        <v>0</v>
      </c>
      <c r="X139" s="34">
        <v>235</v>
      </c>
      <c r="Y139" s="34">
        <v>163</v>
      </c>
      <c r="Z139" s="34">
        <v>119</v>
      </c>
      <c r="AA139" s="34">
        <v>0</v>
      </c>
      <c r="AB139" s="34">
        <v>0</v>
      </c>
      <c r="AC139" s="34">
        <v>0</v>
      </c>
      <c r="AD139" s="34">
        <v>62</v>
      </c>
      <c r="AE139" s="34">
        <v>0</v>
      </c>
      <c r="AF139" s="34">
        <v>151</v>
      </c>
      <c r="AG139" s="34">
        <v>0</v>
      </c>
      <c r="AH139" s="34">
        <v>0</v>
      </c>
      <c r="AI139" s="34">
        <v>0</v>
      </c>
    </row>
    <row r="140" spans="1:35" x14ac:dyDescent="0.2">
      <c r="A140" s="50" t="s">
        <v>226</v>
      </c>
      <c r="B140" s="84"/>
      <c r="C140" s="32"/>
      <c r="D140" s="32"/>
      <c r="E140" s="32"/>
      <c r="F140" s="32">
        <v>253</v>
      </c>
      <c r="G140" s="32"/>
      <c r="H140" s="32">
        <v>122</v>
      </c>
      <c r="I140" s="32"/>
      <c r="J140" s="32"/>
      <c r="K140" s="32"/>
      <c r="L140" s="32">
        <v>68</v>
      </c>
      <c r="M140" s="32"/>
      <c r="N140" s="32">
        <v>195</v>
      </c>
      <c r="O140" s="32"/>
      <c r="P140" s="32"/>
      <c r="Q140" s="32"/>
      <c r="S140" s="50" t="s">
        <v>226</v>
      </c>
      <c r="T140" s="34">
        <v>0</v>
      </c>
      <c r="U140" s="34">
        <v>0</v>
      </c>
      <c r="V140" s="34">
        <v>0</v>
      </c>
      <c r="W140" s="34">
        <v>0</v>
      </c>
      <c r="X140" s="34">
        <v>253</v>
      </c>
      <c r="Y140" s="34">
        <v>0</v>
      </c>
      <c r="Z140" s="34">
        <v>122</v>
      </c>
      <c r="AA140" s="34">
        <v>0</v>
      </c>
      <c r="AB140" s="34">
        <v>0</v>
      </c>
      <c r="AC140" s="34">
        <v>0</v>
      </c>
      <c r="AD140" s="34">
        <v>68</v>
      </c>
      <c r="AE140" s="34">
        <v>0</v>
      </c>
      <c r="AF140" s="34">
        <v>195</v>
      </c>
      <c r="AG140" s="34">
        <v>0</v>
      </c>
      <c r="AH140" s="34">
        <v>0</v>
      </c>
      <c r="AI140" s="34">
        <v>0</v>
      </c>
    </row>
    <row r="141" spans="1:35" x14ac:dyDescent="0.2">
      <c r="A141" s="50" t="s">
        <v>195</v>
      </c>
      <c r="B141" s="84"/>
      <c r="C141" s="32"/>
      <c r="D141" s="32"/>
      <c r="E141" s="32"/>
      <c r="F141" s="32">
        <v>187</v>
      </c>
      <c r="G141" s="32">
        <v>236</v>
      </c>
      <c r="H141" s="32">
        <v>158</v>
      </c>
      <c r="I141" s="32">
        <v>290</v>
      </c>
      <c r="J141" s="32">
        <v>291</v>
      </c>
      <c r="K141" s="32"/>
      <c r="L141" s="32">
        <v>100</v>
      </c>
      <c r="M141" s="32"/>
      <c r="N141" s="32">
        <v>180</v>
      </c>
      <c r="O141" s="32">
        <v>266</v>
      </c>
      <c r="P141" s="32">
        <v>210</v>
      </c>
      <c r="Q141" s="32"/>
      <c r="S141" s="50" t="s">
        <v>195</v>
      </c>
      <c r="T141" s="34">
        <v>0</v>
      </c>
      <c r="U141" s="34">
        <v>0</v>
      </c>
      <c r="V141" s="34">
        <v>0</v>
      </c>
      <c r="W141" s="34">
        <v>0</v>
      </c>
      <c r="X141" s="34">
        <v>187</v>
      </c>
      <c r="Y141" s="34">
        <v>236</v>
      </c>
      <c r="Z141" s="34">
        <v>158</v>
      </c>
      <c r="AA141" s="34">
        <v>290</v>
      </c>
      <c r="AB141" s="34">
        <v>291</v>
      </c>
      <c r="AC141" s="34">
        <v>0</v>
      </c>
      <c r="AD141" s="34">
        <v>100</v>
      </c>
      <c r="AE141" s="34">
        <v>0</v>
      </c>
      <c r="AF141" s="34">
        <v>180</v>
      </c>
      <c r="AG141" s="34">
        <v>266</v>
      </c>
      <c r="AH141" s="34">
        <v>210</v>
      </c>
      <c r="AI141" s="34">
        <v>0</v>
      </c>
    </row>
    <row r="142" spans="1:35" x14ac:dyDescent="0.2">
      <c r="A142" s="50" t="s">
        <v>265</v>
      </c>
      <c r="B142" s="84"/>
      <c r="C142" s="32"/>
      <c r="D142" s="32"/>
      <c r="E142" s="32"/>
      <c r="F142" s="32">
        <v>203</v>
      </c>
      <c r="G142" s="32"/>
      <c r="H142" s="32">
        <v>190</v>
      </c>
      <c r="I142" s="32">
        <v>292</v>
      </c>
      <c r="J142" s="32"/>
      <c r="K142" s="32"/>
      <c r="L142" s="32">
        <v>114</v>
      </c>
      <c r="M142" s="32"/>
      <c r="N142" s="32">
        <v>219</v>
      </c>
      <c r="O142" s="32"/>
      <c r="P142" s="32">
        <v>231</v>
      </c>
      <c r="Q142" s="32"/>
      <c r="S142" s="50" t="s">
        <v>265</v>
      </c>
      <c r="T142" s="34">
        <v>0</v>
      </c>
      <c r="U142" s="34">
        <v>0</v>
      </c>
      <c r="V142" s="34">
        <v>0</v>
      </c>
      <c r="W142" s="34">
        <v>0</v>
      </c>
      <c r="X142" s="34">
        <v>203</v>
      </c>
      <c r="Y142" s="34">
        <v>0</v>
      </c>
      <c r="Z142" s="34">
        <v>190</v>
      </c>
      <c r="AA142" s="34">
        <v>292</v>
      </c>
      <c r="AB142" s="34">
        <v>0</v>
      </c>
      <c r="AC142" s="34">
        <v>0</v>
      </c>
      <c r="AD142" s="34">
        <v>114</v>
      </c>
      <c r="AE142" s="34">
        <v>0</v>
      </c>
      <c r="AF142" s="34">
        <v>219</v>
      </c>
      <c r="AG142" s="34">
        <v>0</v>
      </c>
      <c r="AH142" s="34">
        <v>231</v>
      </c>
      <c r="AI142" s="34">
        <v>0</v>
      </c>
    </row>
    <row r="143" spans="1:35" x14ac:dyDescent="0.2">
      <c r="A143" s="50" t="s">
        <v>277</v>
      </c>
      <c r="B143" s="84"/>
      <c r="C143" s="32"/>
      <c r="D143" s="32"/>
      <c r="E143" s="32"/>
      <c r="F143" s="32">
        <v>216</v>
      </c>
      <c r="G143" s="32"/>
      <c r="H143" s="32">
        <v>223</v>
      </c>
      <c r="I143" s="32"/>
      <c r="J143" s="32"/>
      <c r="K143" s="32"/>
      <c r="L143" s="32">
        <v>115</v>
      </c>
      <c r="M143" s="32"/>
      <c r="N143" s="32">
        <v>230</v>
      </c>
      <c r="O143" s="32"/>
      <c r="P143" s="32">
        <v>273</v>
      </c>
      <c r="Q143" s="32"/>
      <c r="S143" s="50" t="s">
        <v>277</v>
      </c>
      <c r="T143" s="34">
        <v>0</v>
      </c>
      <c r="U143" s="34">
        <v>0</v>
      </c>
      <c r="V143" s="34">
        <v>0</v>
      </c>
      <c r="W143" s="34">
        <v>0</v>
      </c>
      <c r="X143" s="34">
        <v>216</v>
      </c>
      <c r="Y143" s="34">
        <v>0</v>
      </c>
      <c r="Z143" s="34">
        <v>223</v>
      </c>
      <c r="AA143" s="34">
        <v>0</v>
      </c>
      <c r="AB143" s="34">
        <v>0</v>
      </c>
      <c r="AC143" s="34">
        <v>0</v>
      </c>
      <c r="AD143" s="34">
        <v>115</v>
      </c>
      <c r="AE143" s="34">
        <v>0</v>
      </c>
      <c r="AF143" s="34">
        <v>230</v>
      </c>
      <c r="AG143" s="34">
        <v>0</v>
      </c>
      <c r="AH143" s="34">
        <v>273</v>
      </c>
      <c r="AI143" s="34">
        <v>0</v>
      </c>
    </row>
    <row r="144" spans="1:35" x14ac:dyDescent="0.2">
      <c r="A144" s="50" t="s">
        <v>286</v>
      </c>
      <c r="B144" s="84"/>
      <c r="C144" s="32"/>
      <c r="D144" s="32"/>
      <c r="E144" s="32"/>
      <c r="F144" s="32">
        <v>226</v>
      </c>
      <c r="G144" s="32"/>
      <c r="H144" s="32">
        <v>229</v>
      </c>
      <c r="I144" s="32"/>
      <c r="J144" s="32"/>
      <c r="K144" s="32"/>
      <c r="L144" s="32">
        <v>116</v>
      </c>
      <c r="M144" s="32"/>
      <c r="N144" s="32">
        <v>238</v>
      </c>
      <c r="O144" s="32"/>
      <c r="P144" s="32"/>
      <c r="Q144" s="32"/>
      <c r="S144" s="50" t="s">
        <v>286</v>
      </c>
      <c r="T144" s="34">
        <v>0</v>
      </c>
      <c r="U144" s="34">
        <v>0</v>
      </c>
      <c r="V144" s="34">
        <v>0</v>
      </c>
      <c r="W144" s="34">
        <v>0</v>
      </c>
      <c r="X144" s="34">
        <v>226</v>
      </c>
      <c r="Y144" s="34">
        <v>0</v>
      </c>
      <c r="Z144" s="34">
        <v>229</v>
      </c>
      <c r="AA144" s="34">
        <v>0</v>
      </c>
      <c r="AB144" s="34">
        <v>0</v>
      </c>
      <c r="AC144" s="34">
        <v>0</v>
      </c>
      <c r="AD144" s="34">
        <v>116</v>
      </c>
      <c r="AE144" s="34">
        <v>0</v>
      </c>
      <c r="AF144" s="34">
        <v>238</v>
      </c>
      <c r="AG144" s="34">
        <v>0</v>
      </c>
      <c r="AH144" s="34">
        <v>0</v>
      </c>
      <c r="AI144" s="34">
        <v>0</v>
      </c>
    </row>
    <row r="145" spans="1:37" x14ac:dyDescent="0.2">
      <c r="A145" s="50"/>
      <c r="B145" s="84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S145" s="50"/>
      <c r="T145" s="84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pans="1:37" ht="15" x14ac:dyDescent="0.25">
      <c r="A146" s="85" t="s">
        <v>767</v>
      </c>
      <c r="B146" s="32">
        <v>20</v>
      </c>
      <c r="C146" s="32">
        <v>26</v>
      </c>
      <c r="D146" s="32">
        <v>20</v>
      </c>
      <c r="E146" s="32">
        <v>28</v>
      </c>
      <c r="F146" s="32">
        <v>4</v>
      </c>
      <c r="G146" s="32">
        <v>10</v>
      </c>
      <c r="H146" s="32">
        <v>12</v>
      </c>
      <c r="I146" s="32">
        <v>5</v>
      </c>
      <c r="J146" s="32">
        <v>17</v>
      </c>
      <c r="K146" s="32">
        <v>28</v>
      </c>
      <c r="L146" s="32">
        <v>4</v>
      </c>
      <c r="M146" s="32">
        <v>31</v>
      </c>
      <c r="N146" s="32">
        <v>7</v>
      </c>
      <c r="O146" s="32">
        <v>23</v>
      </c>
      <c r="P146" s="32">
        <v>14</v>
      </c>
      <c r="Q146" s="32">
        <v>23</v>
      </c>
      <c r="R146" s="27"/>
      <c r="S146" s="85" t="s">
        <v>767</v>
      </c>
      <c r="T146" s="32">
        <v>20</v>
      </c>
      <c r="U146" s="32">
        <v>25</v>
      </c>
      <c r="V146" s="32">
        <v>20</v>
      </c>
      <c r="W146" s="32" t="s">
        <v>774</v>
      </c>
      <c r="X146" s="32">
        <v>4</v>
      </c>
      <c r="Y146" s="32">
        <v>10</v>
      </c>
      <c r="Z146" s="32">
        <v>12</v>
      </c>
      <c r="AA146" s="32">
        <v>5</v>
      </c>
      <c r="AB146" s="32">
        <v>17</v>
      </c>
      <c r="AC146" s="32">
        <v>27</v>
      </c>
      <c r="AD146" s="32">
        <v>4</v>
      </c>
      <c r="AE146" s="32">
        <v>30</v>
      </c>
      <c r="AF146" s="32">
        <v>7</v>
      </c>
      <c r="AG146" s="32">
        <v>22</v>
      </c>
      <c r="AH146" s="32">
        <v>14</v>
      </c>
      <c r="AI146" s="32">
        <v>23</v>
      </c>
    </row>
    <row r="147" spans="1:37" x14ac:dyDescent="0.2">
      <c r="A147" s="50" t="s">
        <v>768</v>
      </c>
      <c r="B147" s="32">
        <v>26</v>
      </c>
      <c r="C147" s="32">
        <v>39</v>
      </c>
      <c r="D147" s="32">
        <v>32</v>
      </c>
      <c r="E147" s="32">
        <v>42</v>
      </c>
      <c r="F147" s="32">
        <v>6</v>
      </c>
      <c r="G147" s="32">
        <v>14</v>
      </c>
      <c r="H147" s="32">
        <v>17</v>
      </c>
      <c r="I147" s="32">
        <v>14</v>
      </c>
      <c r="J147" s="32">
        <v>27</v>
      </c>
      <c r="K147" s="32">
        <v>43</v>
      </c>
      <c r="L147" s="32">
        <v>5</v>
      </c>
      <c r="M147" s="32">
        <v>47</v>
      </c>
      <c r="N147" s="32">
        <v>10</v>
      </c>
      <c r="O147" s="32">
        <v>31</v>
      </c>
      <c r="P147" s="32">
        <v>21</v>
      </c>
      <c r="Q147" s="32">
        <v>34</v>
      </c>
      <c r="S147" s="50" t="s">
        <v>768</v>
      </c>
      <c r="T147" s="32">
        <v>26</v>
      </c>
      <c r="U147" s="32">
        <v>38</v>
      </c>
      <c r="V147" s="32">
        <v>32</v>
      </c>
      <c r="W147" s="32" t="s">
        <v>774</v>
      </c>
      <c r="X147" s="32">
        <v>6</v>
      </c>
      <c r="Y147" s="32">
        <v>14</v>
      </c>
      <c r="Z147" s="32">
        <v>17</v>
      </c>
      <c r="AA147" s="32">
        <v>14</v>
      </c>
      <c r="AB147" s="32">
        <v>27</v>
      </c>
      <c r="AC147" s="32">
        <v>41</v>
      </c>
      <c r="AD147" s="32">
        <v>5</v>
      </c>
      <c r="AE147" s="32">
        <v>45</v>
      </c>
      <c r="AF147" s="32">
        <v>10</v>
      </c>
      <c r="AG147" s="32">
        <v>30</v>
      </c>
      <c r="AH147" s="32">
        <v>21</v>
      </c>
      <c r="AI147" s="32">
        <v>34</v>
      </c>
    </row>
    <row r="148" spans="1:37" x14ac:dyDescent="0.2">
      <c r="A148" s="50" t="s">
        <v>769</v>
      </c>
      <c r="B148" s="71">
        <v>8</v>
      </c>
      <c r="C148" s="71">
        <v>13</v>
      </c>
      <c r="D148" s="71">
        <v>11</v>
      </c>
      <c r="E148" s="71">
        <v>14</v>
      </c>
      <c r="F148" s="71">
        <v>2</v>
      </c>
      <c r="G148" s="71">
        <v>4</v>
      </c>
      <c r="H148" s="71">
        <v>6</v>
      </c>
      <c r="I148" s="71">
        <v>4</v>
      </c>
      <c r="J148" s="71">
        <v>9</v>
      </c>
      <c r="K148" s="71">
        <v>15</v>
      </c>
      <c r="L148" s="71">
        <v>1</v>
      </c>
      <c r="M148" s="71">
        <v>16</v>
      </c>
      <c r="N148" s="71">
        <v>3</v>
      </c>
      <c r="O148" s="71">
        <v>10</v>
      </c>
      <c r="P148" s="71">
        <v>7</v>
      </c>
      <c r="Q148" s="71">
        <v>12</v>
      </c>
      <c r="S148" s="50" t="s">
        <v>769</v>
      </c>
      <c r="T148" s="71">
        <v>8</v>
      </c>
      <c r="U148" s="71">
        <v>13</v>
      </c>
      <c r="V148" s="71">
        <v>11</v>
      </c>
      <c r="W148" s="71" t="s">
        <v>774</v>
      </c>
      <c r="X148" s="71">
        <v>2</v>
      </c>
      <c r="Y148" s="71">
        <v>4</v>
      </c>
      <c r="Z148" s="71">
        <v>6</v>
      </c>
      <c r="AA148" s="71">
        <v>4</v>
      </c>
      <c r="AB148" s="71">
        <v>9</v>
      </c>
      <c r="AC148" s="71">
        <v>14</v>
      </c>
      <c r="AD148" s="71">
        <v>1</v>
      </c>
      <c r="AE148" s="71">
        <v>15</v>
      </c>
      <c r="AF148" s="71">
        <v>3</v>
      </c>
      <c r="AG148" s="71">
        <v>10</v>
      </c>
      <c r="AH148" s="71">
        <v>7</v>
      </c>
      <c r="AI148" s="71">
        <v>12</v>
      </c>
    </row>
    <row r="149" spans="1:37" x14ac:dyDescent="0.2"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7" x14ac:dyDescent="0.2">
      <c r="A150" s="86" t="s">
        <v>770</v>
      </c>
      <c r="B150" s="87">
        <v>26.0701</v>
      </c>
      <c r="C150" s="87">
        <v>39.144300000000001</v>
      </c>
      <c r="D150" s="87">
        <v>32.111199999999997</v>
      </c>
      <c r="E150" s="87">
        <v>42.135600000000004</v>
      </c>
      <c r="F150" s="87">
        <v>6.0221999999999998</v>
      </c>
      <c r="G150" s="87">
        <v>14.045500000000001</v>
      </c>
      <c r="H150" s="87">
        <v>17.0566</v>
      </c>
      <c r="I150" s="87">
        <v>14.014899999999999</v>
      </c>
      <c r="J150" s="87">
        <v>27.09</v>
      </c>
      <c r="K150" s="87">
        <v>43.155500000000004</v>
      </c>
      <c r="L150" s="87">
        <v>5.0113000000000003</v>
      </c>
      <c r="M150" s="87">
        <v>47.1676</v>
      </c>
      <c r="N150" s="87">
        <v>10.0334</v>
      </c>
      <c r="O150" s="87">
        <v>31.089499999999997</v>
      </c>
      <c r="P150" s="87">
        <v>21.0777</v>
      </c>
      <c r="Q150" s="87">
        <v>34.122199999999999</v>
      </c>
      <c r="S150" s="86" t="s">
        <v>770</v>
      </c>
      <c r="T150" s="88">
        <v>26.0701</v>
      </c>
      <c r="U150" s="88">
        <v>38.134299999999996</v>
      </c>
      <c r="V150" s="88">
        <v>32.111199999999997</v>
      </c>
      <c r="W150" s="88" t="s">
        <v>787</v>
      </c>
      <c r="X150" s="88">
        <v>6.0221999999999998</v>
      </c>
      <c r="Y150" s="88">
        <v>14.045500000000001</v>
      </c>
      <c r="Z150" s="88">
        <v>17.0566</v>
      </c>
      <c r="AA150" s="88">
        <v>14.014899999999999</v>
      </c>
      <c r="AB150" s="88">
        <v>27.09</v>
      </c>
      <c r="AC150" s="88">
        <v>41.145400000000002</v>
      </c>
      <c r="AD150" s="88">
        <v>5.0113000000000003</v>
      </c>
      <c r="AE150" s="88">
        <v>45.166499999999999</v>
      </c>
      <c r="AF150" s="88">
        <v>10.0334</v>
      </c>
      <c r="AG150" s="88">
        <v>30.089399999999998</v>
      </c>
      <c r="AH150" s="88">
        <v>21.0777</v>
      </c>
      <c r="AI150" s="88">
        <v>34.122199999999999</v>
      </c>
      <c r="AK150" s="2" t="s">
        <v>771</v>
      </c>
    </row>
    <row r="151" spans="1:37" x14ac:dyDescent="0.2">
      <c r="B151" s="50" t="s">
        <v>68</v>
      </c>
      <c r="C151" s="50" t="s">
        <v>59</v>
      </c>
      <c r="D151" s="50" t="s">
        <v>81</v>
      </c>
      <c r="E151" s="50" t="s">
        <v>360</v>
      </c>
      <c r="F151" s="50" t="s">
        <v>24</v>
      </c>
      <c r="G151" s="50" t="s">
        <v>30</v>
      </c>
      <c r="H151" s="50" t="s">
        <v>52</v>
      </c>
      <c r="I151" s="50" t="s">
        <v>77</v>
      </c>
      <c r="J151" s="50" t="s">
        <v>105</v>
      </c>
      <c r="K151" s="50" t="s">
        <v>19</v>
      </c>
      <c r="L151" s="50" t="s">
        <v>40</v>
      </c>
      <c r="M151" s="50" t="s">
        <v>109</v>
      </c>
      <c r="N151" s="50" t="s">
        <v>35</v>
      </c>
      <c r="O151" s="50" t="s">
        <v>96</v>
      </c>
      <c r="P151" s="50" t="s">
        <v>174</v>
      </c>
      <c r="Q151" s="50" t="s">
        <v>43</v>
      </c>
      <c r="T151" s="50" t="s">
        <v>68</v>
      </c>
      <c r="U151" s="50" t="s">
        <v>59</v>
      </c>
      <c r="V151" s="50" t="s">
        <v>81</v>
      </c>
      <c r="W151" s="50" t="s">
        <v>360</v>
      </c>
      <c r="X151" s="50" t="s">
        <v>24</v>
      </c>
      <c r="Y151" s="50" t="s">
        <v>30</v>
      </c>
      <c r="Z151" s="50" t="s">
        <v>52</v>
      </c>
      <c r="AA151" s="50" t="s">
        <v>77</v>
      </c>
      <c r="AB151" s="50" t="s">
        <v>105</v>
      </c>
      <c r="AC151" s="50" t="s">
        <v>19</v>
      </c>
      <c r="AD151" s="50" t="s">
        <v>40</v>
      </c>
      <c r="AE151" s="50" t="s">
        <v>109</v>
      </c>
      <c r="AF151" s="50" t="s">
        <v>35</v>
      </c>
      <c r="AG151" s="50" t="s">
        <v>96</v>
      </c>
      <c r="AH151" s="50" t="s">
        <v>174</v>
      </c>
      <c r="AI151" s="50" t="s">
        <v>43</v>
      </c>
    </row>
    <row r="152" spans="1:37" ht="15" x14ac:dyDescent="0.25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</row>
    <row r="153" spans="1:37" x14ac:dyDescent="0.2">
      <c r="A153" s="89" t="s">
        <v>772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S153" s="89" t="s">
        <v>772</v>
      </c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7" x14ac:dyDescent="0.2">
      <c r="A154" s="89" t="s">
        <v>68</v>
      </c>
      <c r="B154" s="1" t="s">
        <v>67</v>
      </c>
      <c r="S154" s="89" t="s">
        <v>68</v>
      </c>
      <c r="T154" s="1" t="s">
        <v>67</v>
      </c>
    </row>
    <row r="155" spans="1:37" x14ac:dyDescent="0.2">
      <c r="A155" s="89" t="s">
        <v>59</v>
      </c>
      <c r="B155" s="1" t="s">
        <v>58</v>
      </c>
      <c r="S155" s="89" t="s">
        <v>59</v>
      </c>
      <c r="T155" s="1" t="s">
        <v>58</v>
      </c>
    </row>
    <row r="156" spans="1:37" ht="15" x14ac:dyDescent="0.25">
      <c r="A156" s="90" t="s">
        <v>81</v>
      </c>
      <c r="B156" s="1" t="s">
        <v>788</v>
      </c>
      <c r="S156" s="90" t="s">
        <v>81</v>
      </c>
      <c r="T156" s="1" t="s">
        <v>788</v>
      </c>
    </row>
    <row r="157" spans="1:37" ht="15" x14ac:dyDescent="0.25">
      <c r="A157" s="90" t="s">
        <v>360</v>
      </c>
      <c r="B157" s="1" t="s">
        <v>359</v>
      </c>
      <c r="S157" s="90" t="s">
        <v>360</v>
      </c>
      <c r="T157" s="1" t="s">
        <v>359</v>
      </c>
    </row>
    <row r="158" spans="1:37" x14ac:dyDescent="0.2">
      <c r="A158" s="89" t="s">
        <v>24</v>
      </c>
      <c r="B158" s="1" t="s">
        <v>23</v>
      </c>
      <c r="S158" s="89" t="s">
        <v>24</v>
      </c>
      <c r="T158" s="1" t="s">
        <v>23</v>
      </c>
    </row>
    <row r="159" spans="1:37" x14ac:dyDescent="0.2">
      <c r="A159" s="89" t="s">
        <v>30</v>
      </c>
      <c r="B159" s="1" t="s">
        <v>789</v>
      </c>
      <c r="S159" s="89" t="s">
        <v>30</v>
      </c>
      <c r="T159" s="1" t="s">
        <v>789</v>
      </c>
    </row>
    <row r="160" spans="1:37" x14ac:dyDescent="0.2">
      <c r="A160" s="89" t="s">
        <v>52</v>
      </c>
      <c r="B160" s="1" t="s">
        <v>51</v>
      </c>
      <c r="S160" s="89" t="s">
        <v>52</v>
      </c>
      <c r="T160" s="1" t="s">
        <v>51</v>
      </c>
    </row>
    <row r="161" spans="1:35" x14ac:dyDescent="0.2">
      <c r="A161" s="89" t="s">
        <v>77</v>
      </c>
      <c r="B161" s="1" t="s">
        <v>790</v>
      </c>
      <c r="S161" s="89" t="s">
        <v>77</v>
      </c>
      <c r="T161" s="1" t="s">
        <v>790</v>
      </c>
    </row>
    <row r="162" spans="1:35" x14ac:dyDescent="0.2">
      <c r="A162" s="89" t="s">
        <v>105</v>
      </c>
      <c r="B162" s="1" t="s">
        <v>791</v>
      </c>
      <c r="S162" s="89" t="s">
        <v>105</v>
      </c>
      <c r="T162" s="1" t="s">
        <v>791</v>
      </c>
    </row>
    <row r="163" spans="1:35" x14ac:dyDescent="0.2">
      <c r="A163" s="89" t="s">
        <v>792</v>
      </c>
      <c r="B163" s="1" t="s">
        <v>793</v>
      </c>
      <c r="S163" s="89" t="s">
        <v>792</v>
      </c>
      <c r="T163" s="1" t="s">
        <v>793</v>
      </c>
    </row>
    <row r="164" spans="1:35" x14ac:dyDescent="0.2">
      <c r="A164" s="89" t="s">
        <v>40</v>
      </c>
      <c r="B164" s="1" t="s">
        <v>39</v>
      </c>
      <c r="S164" s="89" t="s">
        <v>40</v>
      </c>
      <c r="T164" s="1" t="s">
        <v>39</v>
      </c>
    </row>
    <row r="165" spans="1:35" x14ac:dyDescent="0.2">
      <c r="A165" s="89" t="s">
        <v>109</v>
      </c>
      <c r="B165" s="1" t="s">
        <v>108</v>
      </c>
      <c r="S165" s="89" t="s">
        <v>109</v>
      </c>
      <c r="T165" s="1" t="s">
        <v>108</v>
      </c>
    </row>
    <row r="166" spans="1:35" x14ac:dyDescent="0.2">
      <c r="A166" s="89" t="s">
        <v>35</v>
      </c>
      <c r="B166" s="1" t="s">
        <v>794</v>
      </c>
      <c r="S166" s="89" t="s">
        <v>35</v>
      </c>
      <c r="T166" s="1" t="s">
        <v>794</v>
      </c>
    </row>
    <row r="167" spans="1:35" x14ac:dyDescent="0.2">
      <c r="A167" s="89" t="s">
        <v>96</v>
      </c>
      <c r="B167" s="1" t="s">
        <v>95</v>
      </c>
      <c r="S167" s="89" t="s">
        <v>96</v>
      </c>
      <c r="T167" s="1" t="s">
        <v>95</v>
      </c>
    </row>
    <row r="168" spans="1:35" x14ac:dyDescent="0.2">
      <c r="A168" s="89" t="s">
        <v>174</v>
      </c>
      <c r="B168" s="1" t="s">
        <v>795</v>
      </c>
      <c r="S168" s="89" t="s">
        <v>174</v>
      </c>
      <c r="T168" s="1" t="s">
        <v>795</v>
      </c>
    </row>
    <row r="170" spans="1:35" x14ac:dyDescent="0.2">
      <c r="A170" s="2" t="s">
        <v>796</v>
      </c>
      <c r="Q170" s="2" t="s">
        <v>797</v>
      </c>
      <c r="S170" s="2" t="s">
        <v>796</v>
      </c>
      <c r="AI170" s="2" t="s">
        <v>797</v>
      </c>
    </row>
    <row r="171" spans="1:35" x14ac:dyDescent="0.2">
      <c r="A171" s="2" t="s">
        <v>773</v>
      </c>
    </row>
    <row r="172" spans="1:35" x14ac:dyDescent="0.2">
      <c r="A172" s="2" t="s">
        <v>785</v>
      </c>
      <c r="S172" s="2" t="s">
        <v>786</v>
      </c>
    </row>
    <row r="174" spans="1:35" x14ac:dyDescent="0.2">
      <c r="B174" s="2" t="s">
        <v>68</v>
      </c>
      <c r="C174" s="2" t="s">
        <v>59</v>
      </c>
      <c r="D174" s="2" t="s">
        <v>81</v>
      </c>
      <c r="E174" s="2" t="s">
        <v>360</v>
      </c>
      <c r="F174" s="2" t="s">
        <v>24</v>
      </c>
      <c r="G174" s="2" t="s">
        <v>30</v>
      </c>
      <c r="H174" s="2" t="s">
        <v>52</v>
      </c>
      <c r="I174" s="2" t="s">
        <v>77</v>
      </c>
      <c r="J174" s="2" t="s">
        <v>105</v>
      </c>
      <c r="K174" s="2" t="s">
        <v>792</v>
      </c>
      <c r="L174" s="2" t="s">
        <v>40</v>
      </c>
      <c r="M174" s="2" t="s">
        <v>109</v>
      </c>
      <c r="N174" s="2" t="s">
        <v>35</v>
      </c>
      <c r="O174" s="2" t="s">
        <v>96</v>
      </c>
      <c r="P174" s="2" t="s">
        <v>174</v>
      </c>
      <c r="Q174" s="2" t="s">
        <v>43</v>
      </c>
      <c r="T174" s="2" t="s">
        <v>68</v>
      </c>
      <c r="U174" s="2" t="s">
        <v>59</v>
      </c>
      <c r="V174" s="2" t="s">
        <v>81</v>
      </c>
      <c r="W174" s="2" t="s">
        <v>360</v>
      </c>
      <c r="X174" s="2" t="s">
        <v>24</v>
      </c>
      <c r="Y174" s="2" t="s">
        <v>30</v>
      </c>
      <c r="Z174" s="2" t="s">
        <v>52</v>
      </c>
      <c r="AA174" s="2" t="s">
        <v>77</v>
      </c>
      <c r="AB174" s="2" t="s">
        <v>105</v>
      </c>
      <c r="AC174" s="2" t="s">
        <v>792</v>
      </c>
      <c r="AD174" s="2" t="s">
        <v>40</v>
      </c>
      <c r="AE174" s="2" t="s">
        <v>109</v>
      </c>
      <c r="AF174" s="2" t="s">
        <v>35</v>
      </c>
      <c r="AG174" s="2" t="s">
        <v>96</v>
      </c>
      <c r="AH174" s="2" t="s">
        <v>174</v>
      </c>
      <c r="AI174" s="2" t="s">
        <v>43</v>
      </c>
    </row>
    <row r="175" spans="1:35" x14ac:dyDescent="0.2">
      <c r="A175" s="2">
        <v>1</v>
      </c>
      <c r="B175" s="2">
        <v>9</v>
      </c>
      <c r="C175" s="2">
        <v>13</v>
      </c>
      <c r="D175" s="2">
        <v>10</v>
      </c>
      <c r="E175" s="2">
        <v>12</v>
      </c>
      <c r="F175" s="2">
        <v>2</v>
      </c>
      <c r="G175" s="2">
        <v>5</v>
      </c>
      <c r="H175" s="2">
        <v>6</v>
      </c>
      <c r="I175" s="2">
        <v>1</v>
      </c>
      <c r="J175" s="2">
        <v>8</v>
      </c>
      <c r="K175" s="2">
        <v>14</v>
      </c>
      <c r="L175" s="2">
        <v>3</v>
      </c>
      <c r="M175" s="2">
        <v>16</v>
      </c>
      <c r="N175" s="2">
        <v>4</v>
      </c>
      <c r="O175" s="2">
        <v>15</v>
      </c>
      <c r="P175" s="2">
        <v>7</v>
      </c>
      <c r="Q175" s="2">
        <v>11</v>
      </c>
      <c r="S175" s="2">
        <v>1</v>
      </c>
      <c r="T175" s="2">
        <v>9</v>
      </c>
      <c r="U175" s="2">
        <v>12</v>
      </c>
      <c r="V175" s="2">
        <v>10</v>
      </c>
      <c r="W175" s="2" t="s">
        <v>774</v>
      </c>
      <c r="X175" s="2">
        <v>2</v>
      </c>
      <c r="Y175" s="2">
        <v>5</v>
      </c>
      <c r="Z175" s="2">
        <v>6</v>
      </c>
      <c r="AA175" s="2">
        <v>1</v>
      </c>
      <c r="AB175" s="2">
        <v>8</v>
      </c>
      <c r="AC175" s="2">
        <v>13</v>
      </c>
      <c r="AD175" s="2">
        <v>3</v>
      </c>
      <c r="AE175" s="2">
        <v>15</v>
      </c>
      <c r="AF175" s="2">
        <v>4</v>
      </c>
      <c r="AG175" s="2">
        <v>14</v>
      </c>
      <c r="AH175" s="2">
        <v>7</v>
      </c>
      <c r="AI175" s="2">
        <v>11</v>
      </c>
    </row>
    <row r="176" spans="1:35" x14ac:dyDescent="0.2">
      <c r="A176" s="2">
        <v>2</v>
      </c>
      <c r="S176" s="2">
        <v>2</v>
      </c>
    </row>
    <row r="177" spans="1:35" x14ac:dyDescent="0.2">
      <c r="A177" s="2">
        <v>3</v>
      </c>
      <c r="S177" s="2">
        <v>3</v>
      </c>
    </row>
    <row r="178" spans="1:35" x14ac:dyDescent="0.2">
      <c r="A178" s="2">
        <v>4</v>
      </c>
      <c r="S178" s="2">
        <v>4</v>
      </c>
    </row>
    <row r="179" spans="1:35" x14ac:dyDescent="0.2">
      <c r="A179" s="2">
        <v>5</v>
      </c>
      <c r="S179" s="2">
        <v>5</v>
      </c>
    </row>
    <row r="180" spans="1:35" x14ac:dyDescent="0.2">
      <c r="A180" s="2">
        <v>6</v>
      </c>
      <c r="S180" s="2">
        <v>6</v>
      </c>
    </row>
    <row r="182" spans="1:35" x14ac:dyDescent="0.2">
      <c r="A182" s="2" t="s">
        <v>775</v>
      </c>
      <c r="B182" s="2">
        <v>9</v>
      </c>
      <c r="C182" s="2">
        <v>13</v>
      </c>
      <c r="D182" s="2">
        <v>10</v>
      </c>
      <c r="E182" s="2">
        <v>12</v>
      </c>
      <c r="F182" s="2">
        <v>2</v>
      </c>
      <c r="G182" s="2">
        <v>5</v>
      </c>
      <c r="H182" s="2">
        <v>6</v>
      </c>
      <c r="I182" s="2">
        <v>1</v>
      </c>
      <c r="J182" s="2">
        <v>8</v>
      </c>
      <c r="K182" s="2">
        <v>14</v>
      </c>
      <c r="L182" s="2">
        <v>3</v>
      </c>
      <c r="M182" s="2">
        <v>16</v>
      </c>
      <c r="N182" s="2">
        <v>4</v>
      </c>
      <c r="O182" s="2">
        <v>15</v>
      </c>
      <c r="P182" s="2">
        <v>7</v>
      </c>
      <c r="Q182" s="2">
        <v>11</v>
      </c>
      <c r="S182" s="2" t="s">
        <v>775</v>
      </c>
      <c r="T182" s="2">
        <v>9</v>
      </c>
      <c r="U182" s="2">
        <v>12</v>
      </c>
      <c r="V182" s="2">
        <v>10</v>
      </c>
      <c r="W182" s="2">
        <v>0</v>
      </c>
      <c r="X182" s="2">
        <v>2</v>
      </c>
      <c r="Y182" s="2">
        <v>5</v>
      </c>
      <c r="Z182" s="2">
        <v>6</v>
      </c>
      <c r="AA182" s="2">
        <v>1</v>
      </c>
      <c r="AB182" s="2">
        <v>8</v>
      </c>
      <c r="AC182" s="2">
        <v>13</v>
      </c>
      <c r="AD182" s="2">
        <v>3</v>
      </c>
      <c r="AE182" s="2">
        <v>15</v>
      </c>
      <c r="AF182" s="2">
        <v>4</v>
      </c>
      <c r="AG182" s="2">
        <v>14</v>
      </c>
      <c r="AH182" s="2">
        <v>7</v>
      </c>
      <c r="AI182" s="2">
        <v>11</v>
      </c>
    </row>
    <row r="183" spans="1:35" x14ac:dyDescent="0.2">
      <c r="A183" s="2" t="s">
        <v>776</v>
      </c>
      <c r="B183" s="2">
        <v>9</v>
      </c>
      <c r="C183" s="2">
        <v>13</v>
      </c>
      <c r="D183" s="2">
        <v>10</v>
      </c>
      <c r="E183" s="2">
        <v>12</v>
      </c>
      <c r="F183" s="2">
        <v>2</v>
      </c>
      <c r="G183" s="2">
        <v>5</v>
      </c>
      <c r="H183" s="2">
        <v>6</v>
      </c>
      <c r="I183" s="2">
        <v>1</v>
      </c>
      <c r="J183" s="2">
        <v>8</v>
      </c>
      <c r="K183" s="2">
        <v>14</v>
      </c>
      <c r="L183" s="2">
        <v>3</v>
      </c>
      <c r="M183" s="2">
        <v>16</v>
      </c>
      <c r="N183" s="2">
        <v>4</v>
      </c>
      <c r="O183" s="2">
        <v>15</v>
      </c>
      <c r="P183" s="2">
        <v>7</v>
      </c>
      <c r="Q183" s="2">
        <v>11</v>
      </c>
      <c r="S183" s="2" t="s">
        <v>776</v>
      </c>
      <c r="T183" s="2">
        <v>9</v>
      </c>
      <c r="U183" s="2">
        <v>12</v>
      </c>
      <c r="V183" s="2">
        <v>10</v>
      </c>
      <c r="W183" s="2" t="s">
        <v>774</v>
      </c>
      <c r="X183" s="2">
        <v>2</v>
      </c>
      <c r="Y183" s="2">
        <v>5</v>
      </c>
      <c r="Z183" s="2">
        <v>6</v>
      </c>
      <c r="AA183" s="2">
        <v>1</v>
      </c>
      <c r="AB183" s="2">
        <v>8</v>
      </c>
      <c r="AC183" s="2">
        <v>13</v>
      </c>
      <c r="AD183" s="2">
        <v>3</v>
      </c>
      <c r="AE183" s="2">
        <v>15</v>
      </c>
      <c r="AF183" s="2">
        <v>4</v>
      </c>
      <c r="AG183" s="2">
        <v>14</v>
      </c>
      <c r="AH183" s="2">
        <v>7</v>
      </c>
      <c r="AI183" s="2">
        <v>11</v>
      </c>
    </row>
    <row r="184" spans="1:35" x14ac:dyDescent="0.2">
      <c r="A184" s="2" t="s">
        <v>5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S184" s="2" t="s">
        <v>5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</row>
    <row r="185" spans="1:35" x14ac:dyDescent="0.2">
      <c r="A185" s="2">
        <v>0</v>
      </c>
    </row>
    <row r="187" spans="1:35" x14ac:dyDescent="0.2">
      <c r="A187" s="2" t="s">
        <v>777</v>
      </c>
      <c r="S187" s="2" t="s">
        <v>777</v>
      </c>
    </row>
    <row r="188" spans="1:35" x14ac:dyDescent="0.2">
      <c r="E188" s="2" t="s">
        <v>778</v>
      </c>
      <c r="W188" s="2" t="s">
        <v>778</v>
      </c>
    </row>
    <row r="189" spans="1:35" x14ac:dyDescent="0.2">
      <c r="A189" s="2">
        <v>1</v>
      </c>
      <c r="B189" s="2">
        <v>45578</v>
      </c>
      <c r="C189" s="2" t="s">
        <v>798</v>
      </c>
      <c r="D189" s="2" t="s">
        <v>798</v>
      </c>
      <c r="E189" s="2" t="s">
        <v>779</v>
      </c>
      <c r="S189" s="2">
        <v>1</v>
      </c>
      <c r="T189" s="2">
        <v>45578</v>
      </c>
      <c r="U189" s="2" t="s">
        <v>798</v>
      </c>
      <c r="V189" s="2" t="s">
        <v>798</v>
      </c>
      <c r="W189" s="2" t="s">
        <v>779</v>
      </c>
    </row>
    <row r="190" spans="1:35" x14ac:dyDescent="0.2">
      <c r="A190" s="2">
        <v>2</v>
      </c>
      <c r="B190" s="2">
        <v>45620</v>
      </c>
      <c r="C190" s="2" t="s">
        <v>799</v>
      </c>
      <c r="D190" s="2" t="s">
        <v>799</v>
      </c>
      <c r="S190" s="2">
        <v>2</v>
      </c>
      <c r="T190" s="2">
        <v>45620</v>
      </c>
      <c r="U190" s="2" t="s">
        <v>799</v>
      </c>
      <c r="V190" s="2" t="s">
        <v>799</v>
      </c>
      <c r="W190" s="2">
        <v>0</v>
      </c>
    </row>
    <row r="191" spans="1:35" x14ac:dyDescent="0.2">
      <c r="A191" s="2">
        <v>3</v>
      </c>
      <c r="B191" s="2">
        <v>45641</v>
      </c>
      <c r="C191" s="2" t="s">
        <v>800</v>
      </c>
      <c r="D191" s="2" t="s">
        <v>800</v>
      </c>
      <c r="S191" s="2">
        <v>3</v>
      </c>
      <c r="T191" s="2">
        <v>45641</v>
      </c>
      <c r="U191" s="2" t="s">
        <v>800</v>
      </c>
      <c r="V191" s="2" t="s">
        <v>800</v>
      </c>
      <c r="W191" s="2">
        <v>0</v>
      </c>
    </row>
    <row r="192" spans="1:35" x14ac:dyDescent="0.2">
      <c r="A192" s="2">
        <v>4</v>
      </c>
      <c r="B192" s="2">
        <v>45669</v>
      </c>
      <c r="C192" s="2" t="s">
        <v>801</v>
      </c>
      <c r="D192" s="2" t="s">
        <v>801</v>
      </c>
      <c r="S192" s="2">
        <v>4</v>
      </c>
      <c r="T192" s="2">
        <v>45669</v>
      </c>
      <c r="U192" s="2" t="s">
        <v>801</v>
      </c>
      <c r="V192" s="2" t="s">
        <v>801</v>
      </c>
      <c r="W192" s="2">
        <v>0</v>
      </c>
    </row>
    <row r="193" spans="1:23" x14ac:dyDescent="0.2">
      <c r="A193" s="2">
        <v>5</v>
      </c>
      <c r="B193" s="2">
        <v>45704</v>
      </c>
      <c r="C193" s="2" t="s">
        <v>802</v>
      </c>
      <c r="D193" s="2" t="s">
        <v>802</v>
      </c>
      <c r="S193" s="2">
        <v>5</v>
      </c>
      <c r="T193" s="2">
        <v>45704</v>
      </c>
      <c r="U193" s="2" t="s">
        <v>802</v>
      </c>
      <c r="V193" s="2" t="s">
        <v>802</v>
      </c>
      <c r="W193" s="2">
        <v>0</v>
      </c>
    </row>
    <row r="194" spans="1:23" x14ac:dyDescent="0.2">
      <c r="A194" s="2">
        <v>6</v>
      </c>
      <c r="B194" s="2">
        <v>45732</v>
      </c>
      <c r="C194" s="2" t="s">
        <v>803</v>
      </c>
      <c r="D194" s="2" t="s">
        <v>803</v>
      </c>
      <c r="S194" s="2">
        <v>6</v>
      </c>
      <c r="T194" s="2">
        <v>45732</v>
      </c>
      <c r="U194" s="2" t="s">
        <v>803</v>
      </c>
      <c r="V194" s="2" t="s">
        <v>803</v>
      </c>
      <c r="W194" s="2">
        <v>0</v>
      </c>
    </row>
  </sheetData>
  <conditionalFormatting sqref="S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7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ResultsJunior">
    <tabColor rgb="FF92D050"/>
  </sheetPr>
  <dimension ref="A1:J75"/>
  <sheetViews>
    <sheetView topLeftCell="A11" workbookViewId="0">
      <selection activeCell="A75" sqref="A75:I75"/>
    </sheetView>
  </sheetViews>
  <sheetFormatPr defaultRowHeight="15" outlineLevelRow="1" x14ac:dyDescent="0.25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 x14ac:dyDescent="0.25"/>
    <row r="2" spans="1:10" hidden="1" outlineLevel="1" x14ac:dyDescent="0.25">
      <c r="A2" s="26" t="s">
        <v>13</v>
      </c>
      <c r="J2" s="96" t="s">
        <v>804</v>
      </c>
    </row>
    <row r="3" spans="1:10" ht="12.75" hidden="1" outlineLevel="1" x14ac:dyDescent="0.2">
      <c r="A3" s="50" t="s">
        <v>765</v>
      </c>
      <c r="B3" s="26" t="s">
        <v>805</v>
      </c>
      <c r="C3" s="26" t="s">
        <v>806</v>
      </c>
      <c r="D3" s="26" t="s">
        <v>10</v>
      </c>
      <c r="E3" s="26" t="s">
        <v>11</v>
      </c>
      <c r="F3" s="97" t="s">
        <v>8</v>
      </c>
      <c r="G3" s="26" t="s">
        <v>807</v>
      </c>
      <c r="H3" s="26"/>
      <c r="I3" s="26"/>
      <c r="J3" s="96"/>
    </row>
    <row r="4" spans="1:10" ht="12.75" hidden="1" outlineLevel="1" x14ac:dyDescent="0.2">
      <c r="A4" s="98"/>
      <c r="B4" s="98"/>
      <c r="C4" s="98"/>
      <c r="D4" s="98"/>
      <c r="E4" s="99"/>
      <c r="F4" s="100"/>
      <c r="G4" s="101"/>
      <c r="H4" s="102"/>
      <c r="I4" s="102"/>
      <c r="J4" s="96" t="s">
        <v>808</v>
      </c>
    </row>
    <row r="5" spans="1:10" ht="12.75" hidden="1" outlineLevel="1" x14ac:dyDescent="0.2">
      <c r="A5" s="98"/>
      <c r="B5" s="98"/>
      <c r="C5" s="98"/>
      <c r="D5" s="98"/>
      <c r="E5" s="98"/>
      <c r="F5" s="98"/>
      <c r="G5" s="103"/>
      <c r="H5" s="103"/>
      <c r="I5" s="103"/>
    </row>
    <row r="6" spans="1:10" hidden="1" outlineLevel="1" x14ac:dyDescent="0.25">
      <c r="A6" s="104" t="s">
        <v>802</v>
      </c>
      <c r="D6" s="1"/>
    </row>
    <row r="7" spans="1:10" hidden="1" outlineLevel="1" x14ac:dyDescent="0.25">
      <c r="A7" s="105">
        <v>45704</v>
      </c>
      <c r="D7" s="1"/>
    </row>
    <row r="8" spans="1:10" hidden="1" outlineLevel="1" x14ac:dyDescent="0.25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 x14ac:dyDescent="0.3">
      <c r="A9" s="11">
        <f ca="1">COUNT(OFFSET(A11,1,0,200,1))</f>
        <v>40</v>
      </c>
      <c r="B9" s="12" t="s">
        <v>3</v>
      </c>
      <c r="C9" s="12" t="s">
        <v>4</v>
      </c>
      <c r="D9" s="12"/>
      <c r="E9" s="106">
        <v>40</v>
      </c>
      <c r="F9" s="12" t="s">
        <v>5</v>
      </c>
      <c r="G9" s="13">
        <f ca="1">A9-E9</f>
        <v>0</v>
      </c>
    </row>
    <row r="10" spans="1:10" hidden="1" outlineLevel="1" x14ac:dyDescent="0.25">
      <c r="C10" s="1"/>
      <c r="D10" s="1"/>
      <c r="E10" s="1"/>
      <c r="F10" s="1"/>
    </row>
    <row r="11" spans="1:10" collapsed="1" x14ac:dyDescent="0.25">
      <c r="A11"/>
    </row>
    <row r="13" spans="1:10" x14ac:dyDescent="0.25">
      <c r="A13" s="26" t="s">
        <v>809</v>
      </c>
    </row>
    <row r="14" spans="1:10" ht="12.75" x14ac:dyDescent="0.2">
      <c r="A14" s="50" t="s">
        <v>765</v>
      </c>
      <c r="B14" s="26" t="s">
        <v>805</v>
      </c>
      <c r="C14" s="26" t="s">
        <v>806</v>
      </c>
      <c r="D14" s="26" t="s">
        <v>10</v>
      </c>
      <c r="E14" s="26" t="s">
        <v>11</v>
      </c>
      <c r="F14" s="97" t="s">
        <v>8</v>
      </c>
      <c r="G14" s="26" t="s">
        <v>807</v>
      </c>
      <c r="H14" s="26"/>
      <c r="I14" s="26"/>
    </row>
    <row r="15" spans="1:10" ht="12.75" x14ac:dyDescent="0.2">
      <c r="A15" s="98">
        <v>1</v>
      </c>
      <c r="B15" s="98">
        <v>308</v>
      </c>
      <c r="C15" s="98" t="s">
        <v>810</v>
      </c>
      <c r="D15" s="98" t="s">
        <v>811</v>
      </c>
      <c r="E15" s="99" t="s">
        <v>812</v>
      </c>
      <c r="F15" s="100">
        <v>5.5208333333333299E-3</v>
      </c>
      <c r="G15" s="101">
        <v>25</v>
      </c>
      <c r="H15" s="102"/>
      <c r="I15" s="102"/>
    </row>
    <row r="16" spans="1:10" ht="12.75" x14ac:dyDescent="0.2">
      <c r="A16" s="98">
        <v>2</v>
      </c>
      <c r="B16" s="98">
        <v>324</v>
      </c>
      <c r="C16" s="98" t="s">
        <v>813</v>
      </c>
      <c r="D16" s="98" t="s">
        <v>173</v>
      </c>
      <c r="E16" s="99" t="s">
        <v>174</v>
      </c>
      <c r="F16" s="100">
        <v>5.7291666666666697E-3</v>
      </c>
      <c r="G16" s="101">
        <v>24</v>
      </c>
      <c r="H16" s="102"/>
      <c r="I16" s="102"/>
    </row>
    <row r="17" spans="1:9" ht="12.75" x14ac:dyDescent="0.2">
      <c r="A17" s="98">
        <v>3</v>
      </c>
      <c r="B17" s="98">
        <v>261</v>
      </c>
      <c r="C17" s="98" t="s">
        <v>814</v>
      </c>
      <c r="D17" s="98" t="s">
        <v>28</v>
      </c>
      <c r="E17" s="99" t="s">
        <v>29</v>
      </c>
      <c r="F17" s="100">
        <v>6.0763888888888899E-3</v>
      </c>
      <c r="G17" s="101">
        <v>23</v>
      </c>
      <c r="H17" s="102"/>
      <c r="I17" s="102"/>
    </row>
    <row r="18" spans="1:9" ht="12.75" x14ac:dyDescent="0.2">
      <c r="A18" s="98">
        <v>4</v>
      </c>
      <c r="B18" s="98">
        <v>234</v>
      </c>
      <c r="C18" s="98" t="s">
        <v>815</v>
      </c>
      <c r="D18" s="98" t="s">
        <v>58</v>
      </c>
      <c r="E18" s="99" t="s">
        <v>59</v>
      </c>
      <c r="F18" s="100">
        <v>6.2847222222222202E-3</v>
      </c>
      <c r="G18" s="101">
        <v>22</v>
      </c>
      <c r="H18" s="102"/>
      <c r="I18" s="102"/>
    </row>
    <row r="19" spans="1:9" ht="12.75" x14ac:dyDescent="0.2">
      <c r="A19" s="98">
        <v>5</v>
      </c>
      <c r="B19" s="98">
        <v>240</v>
      </c>
      <c r="C19" s="98" t="s">
        <v>816</v>
      </c>
      <c r="D19" s="98" t="s">
        <v>23</v>
      </c>
      <c r="E19" s="99" t="s">
        <v>24</v>
      </c>
      <c r="F19" s="100">
        <v>6.53935185185185E-3</v>
      </c>
      <c r="G19" s="101">
        <v>21</v>
      </c>
      <c r="H19" s="102"/>
      <c r="I19" s="102"/>
    </row>
    <row r="20" spans="1:9" ht="12.75" x14ac:dyDescent="0.2">
      <c r="A20" s="98">
        <v>6</v>
      </c>
      <c r="B20" s="98">
        <v>320</v>
      </c>
      <c r="C20" s="98" t="s">
        <v>817</v>
      </c>
      <c r="D20" s="98" t="s">
        <v>51</v>
      </c>
      <c r="E20" s="99" t="s">
        <v>52</v>
      </c>
      <c r="F20" s="100">
        <v>7.3379629629629602E-3</v>
      </c>
      <c r="G20" s="101">
        <v>20</v>
      </c>
      <c r="H20" s="102"/>
      <c r="I20" s="102"/>
    </row>
    <row r="21" spans="1:9" ht="12.75" x14ac:dyDescent="0.2">
      <c r="A21" s="98">
        <v>7</v>
      </c>
      <c r="B21" s="98">
        <v>280</v>
      </c>
      <c r="C21" s="98" t="s">
        <v>818</v>
      </c>
      <c r="D21" s="98" t="s">
        <v>241</v>
      </c>
      <c r="E21" s="99" t="s">
        <v>242</v>
      </c>
      <c r="F21" s="100">
        <v>7.4884259259259296E-3</v>
      </c>
      <c r="G21" s="101">
        <v>19</v>
      </c>
      <c r="H21" s="102"/>
      <c r="I21" s="102"/>
    </row>
    <row r="23" spans="1:9" x14ac:dyDescent="0.25">
      <c r="A23" s="26" t="s">
        <v>819</v>
      </c>
    </row>
    <row r="24" spans="1:9" ht="12.75" x14ac:dyDescent="0.2">
      <c r="A24" s="50" t="s">
        <v>765</v>
      </c>
      <c r="B24" s="26" t="s">
        <v>805</v>
      </c>
      <c r="C24" s="26" t="s">
        <v>806</v>
      </c>
      <c r="D24" s="26" t="s">
        <v>10</v>
      </c>
      <c r="E24" s="26" t="s">
        <v>11</v>
      </c>
      <c r="F24" s="97" t="s">
        <v>8</v>
      </c>
      <c r="G24" s="26" t="s">
        <v>807</v>
      </c>
      <c r="H24" s="26"/>
      <c r="I24" s="26"/>
    </row>
    <row r="25" spans="1:9" ht="12.75" x14ac:dyDescent="0.2">
      <c r="A25" s="98">
        <v>1</v>
      </c>
      <c r="B25" s="98">
        <v>310</v>
      </c>
      <c r="C25" s="98" t="s">
        <v>820</v>
      </c>
      <c r="D25" s="98" t="s">
        <v>23</v>
      </c>
      <c r="E25" s="99" t="s">
        <v>24</v>
      </c>
      <c r="F25" s="100">
        <v>6.4004629629629602E-3</v>
      </c>
      <c r="G25" s="101">
        <v>25</v>
      </c>
      <c r="H25" s="102"/>
      <c r="I25" s="102"/>
    </row>
    <row r="26" spans="1:9" ht="12.75" x14ac:dyDescent="0.2">
      <c r="A26" s="98">
        <v>2</v>
      </c>
      <c r="B26" s="98">
        <v>257</v>
      </c>
      <c r="C26" s="98" t="s">
        <v>821</v>
      </c>
      <c r="D26" s="98" t="s">
        <v>28</v>
      </c>
      <c r="E26" s="99" t="s">
        <v>29</v>
      </c>
      <c r="F26" s="100">
        <v>6.8287037037036997E-3</v>
      </c>
      <c r="G26" s="101">
        <v>24</v>
      </c>
      <c r="H26" s="102"/>
      <c r="I26" s="102"/>
    </row>
    <row r="27" spans="1:9" ht="12.75" x14ac:dyDescent="0.2">
      <c r="A27" s="98">
        <v>3</v>
      </c>
      <c r="B27" s="98">
        <v>314</v>
      </c>
      <c r="C27" s="98" t="s">
        <v>822</v>
      </c>
      <c r="D27" s="98" t="s">
        <v>241</v>
      </c>
      <c r="E27" s="99" t="s">
        <v>242</v>
      </c>
      <c r="F27" s="100">
        <v>6.8865740740740701E-3</v>
      </c>
      <c r="G27" s="101">
        <v>23</v>
      </c>
      <c r="H27" s="102"/>
      <c r="I27" s="102"/>
    </row>
    <row r="28" spans="1:9" ht="12.75" x14ac:dyDescent="0.2">
      <c r="A28" s="98">
        <v>4</v>
      </c>
      <c r="B28" s="98">
        <v>321</v>
      </c>
      <c r="C28" s="98" t="s">
        <v>823</v>
      </c>
      <c r="D28" s="98" t="s">
        <v>241</v>
      </c>
      <c r="E28" s="99" t="s">
        <v>242</v>
      </c>
      <c r="F28" s="100">
        <v>6.9907407407407401E-3</v>
      </c>
      <c r="G28" s="101">
        <v>22</v>
      </c>
      <c r="H28" s="102"/>
      <c r="I28" s="102"/>
    </row>
    <row r="29" spans="1:9" ht="12.75" x14ac:dyDescent="0.2">
      <c r="A29" s="98">
        <v>5</v>
      </c>
      <c r="B29" s="98">
        <v>300</v>
      </c>
      <c r="C29" s="98" t="s">
        <v>824</v>
      </c>
      <c r="D29" s="98" t="s">
        <v>33</v>
      </c>
      <c r="E29" s="99" t="s">
        <v>34</v>
      </c>
      <c r="F29" s="100">
        <v>7.0601851851851902E-3</v>
      </c>
      <c r="G29" s="101">
        <v>21</v>
      </c>
      <c r="H29" s="102"/>
      <c r="I29" s="102"/>
    </row>
    <row r="30" spans="1:9" ht="12.75" x14ac:dyDescent="0.2">
      <c r="A30" s="98">
        <v>6</v>
      </c>
      <c r="B30" s="98">
        <v>293</v>
      </c>
      <c r="C30" s="98" t="s">
        <v>825</v>
      </c>
      <c r="D30" s="98" t="s">
        <v>33</v>
      </c>
      <c r="E30" s="99" t="s">
        <v>34</v>
      </c>
      <c r="F30" s="100">
        <v>7.1875000000000003E-3</v>
      </c>
      <c r="G30" s="101">
        <v>20</v>
      </c>
      <c r="H30" s="102"/>
      <c r="I30" s="102"/>
    </row>
    <row r="32" spans="1:9" x14ac:dyDescent="0.25">
      <c r="A32" s="26" t="s">
        <v>826</v>
      </c>
    </row>
    <row r="33" spans="1:9" ht="12.75" x14ac:dyDescent="0.2">
      <c r="A33" s="50" t="s">
        <v>765</v>
      </c>
      <c r="B33" s="26" t="s">
        <v>805</v>
      </c>
      <c r="C33" s="26" t="s">
        <v>806</v>
      </c>
      <c r="D33" s="26" t="s">
        <v>10</v>
      </c>
      <c r="E33" s="26" t="s">
        <v>11</v>
      </c>
      <c r="F33" s="97" t="s">
        <v>8</v>
      </c>
      <c r="G33" s="26" t="s">
        <v>807</v>
      </c>
      <c r="H33" s="26"/>
      <c r="I33" s="26"/>
    </row>
    <row r="34" spans="1:9" ht="12.75" x14ac:dyDescent="0.2">
      <c r="A34" s="98">
        <v>1</v>
      </c>
      <c r="B34" s="98">
        <v>265</v>
      </c>
      <c r="C34" s="98" t="s">
        <v>827</v>
      </c>
      <c r="D34" s="98" t="s">
        <v>241</v>
      </c>
      <c r="E34" s="99" t="s">
        <v>242</v>
      </c>
      <c r="F34" s="100">
        <v>5.2083333333333296E-3</v>
      </c>
      <c r="G34" s="101">
        <v>20</v>
      </c>
      <c r="H34" s="102"/>
      <c r="I34" s="102"/>
    </row>
    <row r="35" spans="1:9" ht="12.75" x14ac:dyDescent="0.2">
      <c r="A35" s="98">
        <v>2</v>
      </c>
      <c r="B35" s="98">
        <v>311</v>
      </c>
      <c r="C35" s="98" t="s">
        <v>828</v>
      </c>
      <c r="D35" s="98" t="s">
        <v>23</v>
      </c>
      <c r="E35" s="99" t="s">
        <v>24</v>
      </c>
      <c r="F35" s="100">
        <v>5.4513888888888902E-3</v>
      </c>
      <c r="G35" s="101">
        <v>19</v>
      </c>
      <c r="H35" s="102"/>
      <c r="I35" s="102"/>
    </row>
    <row r="36" spans="1:9" ht="12.75" x14ac:dyDescent="0.2">
      <c r="A36" s="98">
        <v>3</v>
      </c>
      <c r="B36" s="98">
        <v>264</v>
      </c>
      <c r="C36" s="98" t="s">
        <v>829</v>
      </c>
      <c r="D36" s="98" t="s">
        <v>241</v>
      </c>
      <c r="E36" s="99" t="s">
        <v>242</v>
      </c>
      <c r="F36" s="100">
        <v>5.5208333333333299E-3</v>
      </c>
      <c r="G36" s="101">
        <v>18</v>
      </c>
      <c r="H36" s="102"/>
      <c r="I36" s="102"/>
    </row>
    <row r="37" spans="1:9" ht="12.75" x14ac:dyDescent="0.2">
      <c r="A37" s="98">
        <v>4</v>
      </c>
      <c r="B37" s="98">
        <v>256</v>
      </c>
      <c r="C37" s="98" t="s">
        <v>830</v>
      </c>
      <c r="D37" s="98" t="s">
        <v>23</v>
      </c>
      <c r="E37" s="99" t="s">
        <v>24</v>
      </c>
      <c r="F37" s="100">
        <v>5.9953703703703697E-3</v>
      </c>
      <c r="G37" s="101">
        <v>17</v>
      </c>
      <c r="H37" s="102"/>
      <c r="I37" s="102"/>
    </row>
    <row r="38" spans="1:9" ht="12.75" x14ac:dyDescent="0.2">
      <c r="A38" s="98">
        <v>5</v>
      </c>
      <c r="B38" s="98">
        <v>270</v>
      </c>
      <c r="C38" s="98" t="s">
        <v>831</v>
      </c>
      <c r="D38" s="98" t="s">
        <v>241</v>
      </c>
      <c r="E38" s="99" t="s">
        <v>242</v>
      </c>
      <c r="F38" s="100">
        <v>6.0185185185185203E-3</v>
      </c>
      <c r="G38" s="101">
        <v>16</v>
      </c>
      <c r="H38" s="102"/>
      <c r="I38" s="102"/>
    </row>
    <row r="39" spans="1:9" ht="12.75" x14ac:dyDescent="0.2">
      <c r="A39" s="98">
        <v>6</v>
      </c>
      <c r="B39" s="98">
        <v>241</v>
      </c>
      <c r="C39" s="98" t="s">
        <v>832</v>
      </c>
      <c r="D39" s="98" t="s">
        <v>23</v>
      </c>
      <c r="E39" s="99" t="s">
        <v>24</v>
      </c>
      <c r="F39" s="100">
        <v>6.4583333333333298E-3</v>
      </c>
      <c r="G39" s="101">
        <v>15</v>
      </c>
      <c r="H39" s="102"/>
      <c r="I39" s="102"/>
    </row>
    <row r="40" spans="1:9" ht="12.75" x14ac:dyDescent="0.2">
      <c r="A40" s="98">
        <v>7</v>
      </c>
      <c r="B40" s="98">
        <v>273</v>
      </c>
      <c r="C40" s="98" t="s">
        <v>833</v>
      </c>
      <c r="D40" s="98" t="s">
        <v>241</v>
      </c>
      <c r="E40" s="99" t="s">
        <v>242</v>
      </c>
      <c r="F40" s="100">
        <v>6.6550925925925901E-3</v>
      </c>
      <c r="G40" s="101">
        <v>14</v>
      </c>
      <c r="H40" s="102"/>
      <c r="I40" s="102"/>
    </row>
    <row r="41" spans="1:9" ht="12.75" x14ac:dyDescent="0.2">
      <c r="A41" s="98">
        <v>8</v>
      </c>
      <c r="B41" s="98">
        <v>258</v>
      </c>
      <c r="C41" s="98" t="s">
        <v>834</v>
      </c>
      <c r="D41" s="98" t="s">
        <v>28</v>
      </c>
      <c r="E41" s="99" t="s">
        <v>29</v>
      </c>
      <c r="F41" s="100">
        <v>8.0092592592592594E-3</v>
      </c>
      <c r="G41" s="101">
        <v>13</v>
      </c>
      <c r="H41" s="102"/>
      <c r="I41" s="102"/>
    </row>
    <row r="42" spans="1:9" ht="12.75" x14ac:dyDescent="0.2">
      <c r="A42" s="98">
        <v>9</v>
      </c>
      <c r="B42" s="98">
        <v>323</v>
      </c>
      <c r="C42" s="98" t="s">
        <v>835</v>
      </c>
      <c r="D42" s="98" t="s">
        <v>51</v>
      </c>
      <c r="E42" s="99" t="s">
        <v>52</v>
      </c>
      <c r="F42" s="100">
        <v>8.8773148148148205E-3</v>
      </c>
      <c r="G42" s="101">
        <v>12</v>
      </c>
      <c r="H42" s="102"/>
      <c r="I42" s="102"/>
    </row>
    <row r="44" spans="1:9" x14ac:dyDescent="0.25">
      <c r="A44" s="26" t="s">
        <v>836</v>
      </c>
    </row>
    <row r="45" spans="1:9" ht="12.75" x14ac:dyDescent="0.2">
      <c r="A45" s="50" t="s">
        <v>765</v>
      </c>
      <c r="B45" s="26" t="s">
        <v>805</v>
      </c>
      <c r="C45" s="26" t="s">
        <v>806</v>
      </c>
      <c r="D45" s="26" t="s">
        <v>10</v>
      </c>
      <c r="E45" s="26" t="s">
        <v>11</v>
      </c>
      <c r="F45" s="97" t="s">
        <v>8</v>
      </c>
      <c r="G45" s="26" t="s">
        <v>807</v>
      </c>
      <c r="H45" s="26"/>
      <c r="I45" s="26"/>
    </row>
    <row r="46" spans="1:9" ht="12.75" x14ac:dyDescent="0.2">
      <c r="A46" s="98">
        <v>1</v>
      </c>
      <c r="B46" s="98">
        <v>248</v>
      </c>
      <c r="C46" s="98" t="s">
        <v>837</v>
      </c>
      <c r="D46" s="98" t="s">
        <v>23</v>
      </c>
      <c r="E46" s="99" t="s">
        <v>24</v>
      </c>
      <c r="F46" s="100">
        <v>5.9490740740740702E-3</v>
      </c>
      <c r="G46" s="101">
        <v>20</v>
      </c>
      <c r="H46" s="102"/>
      <c r="I46" s="102"/>
    </row>
    <row r="47" spans="1:9" ht="12.75" x14ac:dyDescent="0.2">
      <c r="A47" s="98">
        <v>2</v>
      </c>
      <c r="B47" s="98">
        <v>233</v>
      </c>
      <c r="C47" s="98" t="s">
        <v>838</v>
      </c>
      <c r="D47" s="98" t="s">
        <v>58</v>
      </c>
      <c r="E47" s="99" t="s">
        <v>59</v>
      </c>
      <c r="F47" s="100">
        <v>6.0069444444444502E-3</v>
      </c>
      <c r="G47" s="101">
        <v>19</v>
      </c>
      <c r="H47" s="102"/>
      <c r="I47" s="102"/>
    </row>
    <row r="48" spans="1:9" ht="12.75" x14ac:dyDescent="0.2">
      <c r="A48" s="98">
        <v>3</v>
      </c>
      <c r="B48" s="98">
        <v>247</v>
      </c>
      <c r="C48" s="98" t="s">
        <v>839</v>
      </c>
      <c r="D48" s="98" t="s">
        <v>23</v>
      </c>
      <c r="E48" s="99" t="s">
        <v>24</v>
      </c>
      <c r="F48" s="100">
        <v>6.0300925925925904E-3</v>
      </c>
      <c r="G48" s="101">
        <v>18</v>
      </c>
      <c r="H48" s="102"/>
      <c r="I48" s="102"/>
    </row>
    <row r="49" spans="1:9" ht="12.75" x14ac:dyDescent="0.2">
      <c r="A49" s="98">
        <v>4</v>
      </c>
      <c r="B49" s="98">
        <v>239</v>
      </c>
      <c r="C49" s="98" t="s">
        <v>840</v>
      </c>
      <c r="D49" s="98" t="s">
        <v>23</v>
      </c>
      <c r="E49" s="99" t="s">
        <v>24</v>
      </c>
      <c r="F49" s="100">
        <v>6.2731481481481501E-3</v>
      </c>
      <c r="G49" s="101">
        <v>17</v>
      </c>
      <c r="H49" s="102"/>
      <c r="I49" s="102"/>
    </row>
    <row r="50" spans="1:9" ht="12.75" x14ac:dyDescent="0.2">
      <c r="A50" s="98">
        <v>5</v>
      </c>
      <c r="B50" s="98">
        <v>232</v>
      </c>
      <c r="C50" s="98" t="s">
        <v>841</v>
      </c>
      <c r="D50" s="98" t="s">
        <v>58</v>
      </c>
      <c r="E50" s="99" t="s">
        <v>59</v>
      </c>
      <c r="F50" s="100">
        <v>6.2962962962962998E-3</v>
      </c>
      <c r="G50" s="101">
        <v>16</v>
      </c>
      <c r="H50" s="102"/>
      <c r="I50" s="102"/>
    </row>
    <row r="51" spans="1:9" ht="12.75" x14ac:dyDescent="0.2">
      <c r="A51" s="98">
        <v>6</v>
      </c>
      <c r="B51" s="98">
        <v>282</v>
      </c>
      <c r="C51" s="98" t="s">
        <v>842</v>
      </c>
      <c r="D51" s="98" t="s">
        <v>241</v>
      </c>
      <c r="E51" s="99" t="s">
        <v>242</v>
      </c>
      <c r="F51" s="100">
        <v>6.7245370370370402E-3</v>
      </c>
      <c r="G51" s="101">
        <v>15</v>
      </c>
      <c r="H51" s="102"/>
      <c r="I51" s="102"/>
    </row>
    <row r="52" spans="1:9" ht="12.75" x14ac:dyDescent="0.2">
      <c r="A52" s="98">
        <v>7</v>
      </c>
      <c r="B52" s="98">
        <v>244</v>
      </c>
      <c r="C52" s="98" t="s">
        <v>843</v>
      </c>
      <c r="D52" s="98" t="s">
        <v>23</v>
      </c>
      <c r="E52" s="99" t="s">
        <v>24</v>
      </c>
      <c r="F52" s="100">
        <v>6.8634259259259299E-3</v>
      </c>
      <c r="G52" s="101">
        <v>14</v>
      </c>
      <c r="H52" s="102"/>
      <c r="I52" s="102"/>
    </row>
    <row r="53" spans="1:9" ht="12.75" x14ac:dyDescent="0.2">
      <c r="A53" s="98">
        <v>8</v>
      </c>
      <c r="B53" s="98">
        <v>322</v>
      </c>
      <c r="C53" s="98" t="s">
        <v>844</v>
      </c>
      <c r="D53" s="98" t="s">
        <v>51</v>
      </c>
      <c r="E53" s="99" t="s">
        <v>52</v>
      </c>
      <c r="F53" s="100">
        <v>8.4027777777777798E-3</v>
      </c>
      <c r="G53" s="101">
        <v>13</v>
      </c>
      <c r="H53" s="102"/>
      <c r="I53" s="102"/>
    </row>
    <row r="55" spans="1:9" x14ac:dyDescent="0.25">
      <c r="A55" s="26" t="s">
        <v>845</v>
      </c>
    </row>
    <row r="56" spans="1:9" ht="12.75" x14ac:dyDescent="0.2">
      <c r="A56" s="50" t="s">
        <v>765</v>
      </c>
      <c r="B56" s="26" t="s">
        <v>805</v>
      </c>
      <c r="C56" s="26" t="s">
        <v>806</v>
      </c>
      <c r="D56" s="26" t="s">
        <v>10</v>
      </c>
      <c r="E56" s="26" t="s">
        <v>11</v>
      </c>
      <c r="F56" s="97" t="s">
        <v>8</v>
      </c>
      <c r="G56" s="26" t="s">
        <v>807</v>
      </c>
      <c r="H56" s="26"/>
      <c r="I56" s="26"/>
    </row>
    <row r="57" spans="1:9" ht="12.75" x14ac:dyDescent="0.2">
      <c r="A57" s="98">
        <v>1</v>
      </c>
      <c r="B57" s="98">
        <v>44</v>
      </c>
      <c r="C57" s="98" t="s">
        <v>846</v>
      </c>
      <c r="D57" s="98" t="s">
        <v>241</v>
      </c>
      <c r="E57" s="99" t="s">
        <v>242</v>
      </c>
      <c r="F57" s="100">
        <v>1.03703703703704E-2</v>
      </c>
      <c r="G57" s="101">
        <v>15</v>
      </c>
      <c r="H57" s="102"/>
      <c r="I57" s="102"/>
    </row>
    <row r="58" spans="1:9" ht="12.75" x14ac:dyDescent="0.2">
      <c r="A58" s="98">
        <v>2</v>
      </c>
      <c r="B58" s="98">
        <v>36</v>
      </c>
      <c r="C58" s="98" t="s">
        <v>847</v>
      </c>
      <c r="D58" s="98" t="s">
        <v>39</v>
      </c>
      <c r="E58" s="99" t="s">
        <v>40</v>
      </c>
      <c r="F58" s="100">
        <v>1.0763888888888899E-2</v>
      </c>
      <c r="G58" s="101">
        <v>14</v>
      </c>
      <c r="H58" s="102"/>
      <c r="I58" s="102"/>
    </row>
    <row r="59" spans="1:9" ht="12.75" x14ac:dyDescent="0.2">
      <c r="A59" s="98">
        <v>3</v>
      </c>
      <c r="B59" s="98">
        <v>15</v>
      </c>
      <c r="C59" s="98" t="s">
        <v>848</v>
      </c>
      <c r="D59" s="98" t="s">
        <v>28</v>
      </c>
      <c r="E59" s="99" t="s">
        <v>29</v>
      </c>
      <c r="F59" s="100">
        <v>1.18865740740741E-2</v>
      </c>
      <c r="G59" s="101">
        <v>13</v>
      </c>
      <c r="H59" s="102"/>
      <c r="I59" s="102"/>
    </row>
    <row r="61" spans="1:9" x14ac:dyDescent="0.25">
      <c r="A61" s="26" t="s">
        <v>849</v>
      </c>
    </row>
    <row r="62" spans="1:9" ht="12.75" x14ac:dyDescent="0.2">
      <c r="A62" s="50" t="s">
        <v>765</v>
      </c>
      <c r="B62" s="26" t="s">
        <v>805</v>
      </c>
      <c r="C62" s="26" t="s">
        <v>806</v>
      </c>
      <c r="D62" s="26" t="s">
        <v>10</v>
      </c>
      <c r="E62" s="26" t="s">
        <v>11</v>
      </c>
      <c r="F62" s="97" t="s">
        <v>8</v>
      </c>
      <c r="G62" s="26" t="s">
        <v>807</v>
      </c>
      <c r="H62" s="26"/>
      <c r="I62" s="26"/>
    </row>
    <row r="63" spans="1:9" ht="12.75" x14ac:dyDescent="0.2">
      <c r="A63" s="98">
        <v>1</v>
      </c>
      <c r="B63" s="98">
        <v>31</v>
      </c>
      <c r="C63" s="98" t="s">
        <v>850</v>
      </c>
      <c r="D63" s="98" t="s">
        <v>18</v>
      </c>
      <c r="E63" s="99" t="s">
        <v>19</v>
      </c>
      <c r="F63" s="100">
        <v>1.15277777777778E-2</v>
      </c>
      <c r="G63" s="101">
        <v>15</v>
      </c>
      <c r="H63" s="102"/>
      <c r="I63" s="102"/>
    </row>
    <row r="64" spans="1:9" ht="12.75" x14ac:dyDescent="0.2">
      <c r="A64" s="98">
        <v>2</v>
      </c>
      <c r="B64" s="98">
        <v>43</v>
      </c>
      <c r="C64" s="98" t="s">
        <v>851</v>
      </c>
      <c r="D64" s="98" t="s">
        <v>241</v>
      </c>
      <c r="E64" s="99" t="s">
        <v>242</v>
      </c>
      <c r="F64" s="100">
        <v>1.2488425925925899E-2</v>
      </c>
      <c r="G64" s="101">
        <v>14</v>
      </c>
      <c r="H64" s="102"/>
      <c r="I64" s="102"/>
    </row>
    <row r="66" spans="1:9" x14ac:dyDescent="0.25">
      <c r="A66" s="26" t="s">
        <v>852</v>
      </c>
    </row>
    <row r="67" spans="1:9" ht="12.75" x14ac:dyDescent="0.2">
      <c r="A67" s="50" t="s">
        <v>765</v>
      </c>
      <c r="B67" s="26" t="s">
        <v>805</v>
      </c>
      <c r="C67" s="26" t="s">
        <v>806</v>
      </c>
      <c r="D67" s="26" t="s">
        <v>10</v>
      </c>
      <c r="E67" s="26" t="s">
        <v>11</v>
      </c>
      <c r="F67" s="97" t="s">
        <v>8</v>
      </c>
      <c r="G67" s="26" t="s">
        <v>807</v>
      </c>
      <c r="H67" s="26"/>
      <c r="I67" s="26"/>
    </row>
    <row r="68" spans="1:9" ht="12.75" x14ac:dyDescent="0.2">
      <c r="A68" s="98">
        <v>1</v>
      </c>
      <c r="B68" s="98">
        <v>19</v>
      </c>
      <c r="C68" s="98" t="s">
        <v>853</v>
      </c>
      <c r="D68" s="98" t="s">
        <v>241</v>
      </c>
      <c r="E68" s="99" t="s">
        <v>242</v>
      </c>
      <c r="F68" s="100">
        <v>8.6226851851851794E-3</v>
      </c>
      <c r="G68" s="101">
        <v>15</v>
      </c>
      <c r="H68" s="102"/>
      <c r="I68" s="102"/>
    </row>
    <row r="69" spans="1:9" ht="12.75" x14ac:dyDescent="0.2">
      <c r="A69" s="98">
        <v>2</v>
      </c>
      <c r="B69" s="98">
        <v>12</v>
      </c>
      <c r="C69" s="98" t="s">
        <v>854</v>
      </c>
      <c r="D69" s="98" t="s">
        <v>23</v>
      </c>
      <c r="E69" s="99" t="s">
        <v>24</v>
      </c>
      <c r="F69" s="100">
        <v>9.6412037037037004E-3</v>
      </c>
      <c r="G69" s="101">
        <v>14</v>
      </c>
      <c r="H69" s="102"/>
      <c r="I69" s="102"/>
    </row>
    <row r="71" spans="1:9" x14ac:dyDescent="0.25">
      <c r="A71" s="26" t="s">
        <v>855</v>
      </c>
    </row>
    <row r="72" spans="1:9" ht="12.75" x14ac:dyDescent="0.2">
      <c r="A72" s="50" t="s">
        <v>765</v>
      </c>
      <c r="B72" s="26" t="s">
        <v>805</v>
      </c>
      <c r="C72" s="26" t="s">
        <v>806</v>
      </c>
      <c r="D72" s="26" t="s">
        <v>10</v>
      </c>
      <c r="E72" s="26" t="s">
        <v>11</v>
      </c>
      <c r="F72" s="97" t="s">
        <v>8</v>
      </c>
      <c r="G72" s="26" t="s">
        <v>807</v>
      </c>
      <c r="H72" s="26"/>
      <c r="I72" s="26"/>
    </row>
    <row r="73" spans="1:9" ht="12.75" x14ac:dyDescent="0.2">
      <c r="A73" s="98">
        <v>1</v>
      </c>
      <c r="B73" s="98">
        <v>16</v>
      </c>
      <c r="C73" s="98" t="s">
        <v>856</v>
      </c>
      <c r="D73" s="98" t="s">
        <v>28</v>
      </c>
      <c r="E73" s="99" t="s">
        <v>29</v>
      </c>
      <c r="F73" s="100">
        <v>1.0833333333333301E-2</v>
      </c>
      <c r="G73" s="101">
        <v>15</v>
      </c>
      <c r="H73" s="102"/>
      <c r="I73" s="102"/>
    </row>
    <row r="74" spans="1:9" ht="12.75" x14ac:dyDescent="0.2">
      <c r="A74" s="98">
        <v>2</v>
      </c>
      <c r="B74" s="98">
        <v>21</v>
      </c>
      <c r="C74" s="98" t="s">
        <v>857</v>
      </c>
      <c r="D74" s="98" t="s">
        <v>241</v>
      </c>
      <c r="E74" s="99" t="s">
        <v>242</v>
      </c>
      <c r="F74" s="100">
        <v>1.26851851851852E-2</v>
      </c>
      <c r="G74" s="101">
        <v>14</v>
      </c>
      <c r="H74" s="102"/>
      <c r="I74" s="102"/>
    </row>
    <row r="75" spans="1:9" ht="12.75" x14ac:dyDescent="0.2">
      <c r="A75" s="98">
        <v>3</v>
      </c>
      <c r="B75" s="98">
        <v>10</v>
      </c>
      <c r="C75" s="98" t="s">
        <v>858</v>
      </c>
      <c r="D75" s="98" t="s">
        <v>23</v>
      </c>
      <c r="E75" s="99" t="s">
        <v>24</v>
      </c>
      <c r="F75" s="100">
        <v>1.4513888888888901E-2</v>
      </c>
      <c r="G75" s="101">
        <v>13</v>
      </c>
      <c r="H75" s="102"/>
      <c r="I75" s="102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Junior">
    <tabColor rgb="FF92D050"/>
  </sheetPr>
  <dimension ref="A1:AL135"/>
  <sheetViews>
    <sheetView topLeftCell="A4" workbookViewId="0">
      <pane ySplit="3" topLeftCell="A29" activePane="bottomLeft" state="frozen"/>
      <selection activeCell="A4" sqref="A4"/>
      <selection pane="bottomLeft" activeCell="O3" sqref="O3"/>
    </sheetView>
  </sheetViews>
  <sheetFormatPr defaultColWidth="9.140625" defaultRowHeight="12.75" outlineLevelRow="1" outlineLevelCol="1" x14ac:dyDescent="0.2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23" width="9.140625" style="2" hidden="1" customWidth="1" outlineLevel="1"/>
    <col min="24" max="24" width="0" style="2" hidden="1" customWidth="1" outlineLevel="1" collapsed="1"/>
    <col min="25" max="36" width="0" style="2" hidden="1" customWidth="1" outlineLevel="1"/>
    <col min="37" max="37" width="1.7109375" style="2" hidden="1" customWidth="1" outlineLevel="1"/>
    <col min="38" max="38" width="9.140625" style="2" collapsed="1"/>
    <col min="39" max="16384" width="9.140625" style="2"/>
  </cols>
  <sheetData>
    <row r="1" spans="1:37" hidden="1" outlineLevel="1" x14ac:dyDescent="0.2">
      <c r="R1" s="28" t="s">
        <v>402</v>
      </c>
      <c r="S1" s="29" t="s">
        <v>403</v>
      </c>
      <c r="T1" s="27" t="str">
        <f>IF(ISBLANK(S1),"X",IF(AND(S1&lt;115,S1&gt;95),S1+1,S1))</f>
        <v xml:space="preserve">Formula to correct scores psoted </v>
      </c>
      <c r="U1" s="27" t="str">
        <f>IF(OR(U$6&gt;$C$5,U$6&gt;COUNT($D1:$I1)),"",LARGE($D1:$I1,U$6))</f>
        <v/>
      </c>
      <c r="V1" s="27" t="str">
        <f>IF(OR(V$6&gt;$C$5,V$6&gt;COUNT($D1:$I1)),"",LARGE($D1:$I1,V$6))</f>
        <v/>
      </c>
      <c r="W1" s="27" t="str">
        <f>IF(OR(W$6&gt;$C$5,W$6&gt;COUNT($D1:$I1)),"",LARGE($D1:$I1,W$6))</f>
        <v/>
      </c>
      <c r="X1" s="27" t="str">
        <f>IF(OR(X$6&gt;$C$5,X$6&gt;COUNT($D1:$I1)),"",LARGE($D1:$I1,X$6))</f>
        <v/>
      </c>
      <c r="Y1" s="1"/>
      <c r="Z1" s="1"/>
      <c r="AA1" s="1"/>
      <c r="AB1" s="1"/>
      <c r="AC1" s="1"/>
      <c r="AD1" s="1"/>
      <c r="AE1" s="1"/>
      <c r="AF1" s="27"/>
      <c r="AK1" s="30"/>
    </row>
    <row r="2" spans="1:37" hidden="1" outlineLevel="1" x14ac:dyDescent="0.2">
      <c r="A2" s="2" t="s">
        <v>404</v>
      </c>
      <c r="D2" s="28" t="s">
        <v>405</v>
      </c>
      <c r="E2" s="2" t="b">
        <f>SUM(E6:E6)&gt;0</f>
        <v>0</v>
      </c>
      <c r="I2" s="31" t="s">
        <v>859</v>
      </c>
      <c r="J2" s="32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2"/>
      <c r="L2" s="32"/>
      <c r="M2" s="32">
        <f>J2-(ROW(J2)-ROW(J$6))/10000</f>
        <v>4.0000000000000002E-4</v>
      </c>
      <c r="N2" s="32">
        <f>COUNT(D2:I2)</f>
        <v>0</v>
      </c>
      <c r="O2" s="32">
        <f ca="1">IF(AND(N2=1,OFFSET(C2,0,O$3)&gt;0),"Y",0)</f>
        <v>0</v>
      </c>
      <c r="P2" s="33">
        <v>0</v>
      </c>
      <c r="Q2" s="107">
        <f>1-(P2=P1)</f>
        <v>0</v>
      </c>
      <c r="R2" s="34">
        <f>M2+S2/1000+T2/10000+U2/100000+V2/1000000+W2/10000000+X2/100000000</f>
        <v>4.0000000000000002E-4</v>
      </c>
      <c r="S2" s="34"/>
      <c r="T2" s="27"/>
      <c r="U2" s="27"/>
      <c r="V2" s="27"/>
      <c r="W2" s="27"/>
      <c r="Y2" s="31" t="s">
        <v>860</v>
      </c>
      <c r="Z2" s="35" t="e">
        <v>#N/A</v>
      </c>
      <c r="AA2" s="35" t="e">
        <f>IF($Z2="Query O/S",AH2,0)</f>
        <v>#N/A</v>
      </c>
      <c r="AB2" s="35" t="e">
        <f>IF($Z2="Query O/S",AI2,0)</f>
        <v>#N/A</v>
      </c>
      <c r="AC2" s="35" t="e">
        <f>IF($Z2="Query O/S",AJ2,0)</f>
        <v>#N/A</v>
      </c>
      <c r="AD2" s="36"/>
      <c r="AE2" s="37"/>
      <c r="AF2" s="38">
        <f>MAX(D2:I2)</f>
        <v>0</v>
      </c>
      <c r="AG2" s="32">
        <f>(IFERROR(LARGE(D2:I2,1),0)+IF($AG$3&gt;=2,IFERROR(LARGE(D2:I2,2),0),0)+IF($AG$3&gt;=3,IFERROR(LARGE(D2:I2,3),0),0)+IF($AG$3&gt;=4,IFERROR(LARGE(D2:I2,4),0),0)+IF($AG$3&gt;=5,IFERROR(LARGE(D2:I2,5),0),0)+IF($AG$3&gt;=6,IFERROR(LARGE(D2:I2,6),0),0)+AF2)</f>
        <v>0</v>
      </c>
      <c r="AK2" s="30"/>
    </row>
    <row r="3" spans="1:37" hidden="1" outlineLevel="1" x14ac:dyDescent="0.2">
      <c r="D3" s="28"/>
      <c r="I3" s="31"/>
      <c r="J3" s="27"/>
      <c r="K3" s="27"/>
      <c r="L3" s="27"/>
      <c r="M3" s="39"/>
      <c r="N3" s="27" t="s">
        <v>408</v>
      </c>
      <c r="O3" s="40">
        <v>4</v>
      </c>
      <c r="P3" s="41" t="s">
        <v>861</v>
      </c>
      <c r="Q3" s="42" t="s">
        <v>410</v>
      </c>
      <c r="S3" s="29"/>
      <c r="T3" s="27"/>
      <c r="U3" s="27"/>
      <c r="V3" s="27"/>
      <c r="W3" s="27"/>
      <c r="AF3" s="1" t="s">
        <v>411</v>
      </c>
      <c r="AG3" s="3">
        <f>$C$5-1</f>
        <v>2</v>
      </c>
      <c r="AH3" s="1" t="s">
        <v>412</v>
      </c>
      <c r="AK3" s="30"/>
    </row>
    <row r="4" spans="1:37" s="15" customFormat="1" ht="38.25" customHeight="1" collapsed="1" thickBot="1" x14ac:dyDescent="0.45">
      <c r="A4" s="15" t="s">
        <v>925</v>
      </c>
      <c r="Q4" s="44">
        <f>SUM(Q7:Q291)</f>
        <v>0</v>
      </c>
      <c r="Y4" s="27"/>
      <c r="Z4" s="27"/>
      <c r="AA4" s="27"/>
      <c r="AB4" s="27"/>
      <c r="AC4" s="27"/>
      <c r="AD4" s="27"/>
      <c r="AE4" s="27"/>
      <c r="AF4" s="27"/>
      <c r="AG4" s="41" t="s">
        <v>862</v>
      </c>
      <c r="AH4" s="27"/>
      <c r="AI4" s="27"/>
      <c r="AJ4" s="27"/>
      <c r="AK4" s="45" t="s">
        <v>863</v>
      </c>
    </row>
    <row r="5" spans="1:37" s="26" customFormat="1" x14ac:dyDescent="0.2">
      <c r="A5" s="26" t="s">
        <v>415</v>
      </c>
      <c r="C5" s="46">
        <v>3</v>
      </c>
      <c r="J5" s="47" t="str">
        <f>"Total is best " &amp;C5&amp;" races"</f>
        <v>Total is best 3 races</v>
      </c>
      <c r="S5" s="26" t="s">
        <v>417</v>
      </c>
      <c r="Y5" s="2"/>
      <c r="Z5" s="2"/>
      <c r="AA5" s="26" t="s">
        <v>418</v>
      </c>
      <c r="AD5" s="26" t="s">
        <v>419</v>
      </c>
      <c r="AE5" s="2"/>
      <c r="AH5" s="41" t="s">
        <v>864</v>
      </c>
      <c r="AK5" s="48"/>
    </row>
    <row r="6" spans="1:37" s="26" customFormat="1" ht="27.75" customHeight="1" x14ac:dyDescent="0.2">
      <c r="A6" s="26" t="s">
        <v>421</v>
      </c>
      <c r="B6" s="26" t="s">
        <v>423</v>
      </c>
      <c r="C6" s="50" t="s">
        <v>424</v>
      </c>
      <c r="D6" s="84" t="s">
        <v>425</v>
      </c>
      <c r="E6" s="84" t="s">
        <v>426</v>
      </c>
      <c r="F6" s="84" t="s">
        <v>427</v>
      </c>
      <c r="G6" s="84" t="s">
        <v>428</v>
      </c>
      <c r="H6" s="84" t="s">
        <v>429</v>
      </c>
      <c r="I6" s="84" t="s">
        <v>430</v>
      </c>
      <c r="J6" s="84" t="s">
        <v>431</v>
      </c>
      <c r="K6" s="108"/>
      <c r="L6" s="108" t="s">
        <v>433</v>
      </c>
      <c r="M6" s="109" t="s">
        <v>434</v>
      </c>
      <c r="N6" s="110" t="s">
        <v>435</v>
      </c>
      <c r="O6" s="108" t="s">
        <v>436</v>
      </c>
      <c r="P6" s="108"/>
      <c r="Q6" s="108"/>
      <c r="R6" s="84" t="s">
        <v>438</v>
      </c>
      <c r="S6" s="84">
        <v>1</v>
      </c>
      <c r="T6" s="84">
        <v>2</v>
      </c>
      <c r="U6" s="84">
        <v>3</v>
      </c>
      <c r="V6" s="84">
        <v>4</v>
      </c>
      <c r="W6" s="84">
        <v>5</v>
      </c>
      <c r="X6" s="84">
        <v>6</v>
      </c>
      <c r="Z6" s="53" t="s">
        <v>439</v>
      </c>
      <c r="AA6" s="22" t="s">
        <v>440</v>
      </c>
      <c r="AB6" s="22" t="s">
        <v>441</v>
      </c>
      <c r="AC6" s="22" t="s">
        <v>442</v>
      </c>
      <c r="AD6" s="53" t="s">
        <v>865</v>
      </c>
      <c r="AE6" s="53" t="s">
        <v>444</v>
      </c>
      <c r="AF6" s="22" t="s">
        <v>445</v>
      </c>
      <c r="AG6" s="22" t="s">
        <v>446</v>
      </c>
      <c r="AH6" s="22" t="s">
        <v>440</v>
      </c>
      <c r="AI6" s="22" t="s">
        <v>441</v>
      </c>
      <c r="AJ6" s="22" t="s">
        <v>442</v>
      </c>
      <c r="AK6" s="48"/>
    </row>
    <row r="7" spans="1:37" ht="15" x14ac:dyDescent="0.25">
      <c r="A7" s="26" t="s">
        <v>809</v>
      </c>
      <c r="D7" s="32"/>
      <c r="E7" s="32"/>
      <c r="F7" s="111"/>
      <c r="G7" s="32"/>
      <c r="H7" s="32"/>
      <c r="I7" s="32"/>
      <c r="J7" s="32"/>
      <c r="K7" s="32"/>
      <c r="L7" s="32"/>
      <c r="M7" s="32"/>
      <c r="N7" s="32"/>
      <c r="O7" s="32"/>
      <c r="P7" s="84" t="str">
        <f>A7</f>
        <v>U11B</v>
      </c>
      <c r="Q7" s="32"/>
      <c r="R7" s="32"/>
      <c r="S7" s="32"/>
      <c r="T7" s="32"/>
      <c r="U7" s="32"/>
      <c r="V7" s="32"/>
      <c r="W7" s="32"/>
      <c r="X7" s="32"/>
      <c r="AD7" s="1"/>
      <c r="AE7" s="1"/>
      <c r="AF7" s="25"/>
      <c r="AG7" s="25"/>
      <c r="AH7" s="25">
        <v>75</v>
      </c>
      <c r="AI7" s="25">
        <v>71</v>
      </c>
      <c r="AJ7" s="25">
        <v>68</v>
      </c>
    </row>
    <row r="8" spans="1:37" ht="15" x14ac:dyDescent="0.25">
      <c r="A8" s="1">
        <v>1</v>
      </c>
      <c r="B8" s="1" t="s">
        <v>810</v>
      </c>
      <c r="C8" s="1" t="s">
        <v>812</v>
      </c>
      <c r="D8" s="34"/>
      <c r="E8" s="32">
        <v>25</v>
      </c>
      <c r="F8" s="111">
        <v>25</v>
      </c>
      <c r="G8" s="32">
        <v>25</v>
      </c>
      <c r="H8" s="32"/>
      <c r="I8" s="32"/>
      <c r="J8" s="32">
        <f>IFERROR(LARGE(D8:I8,1),0)+IF($C$5&gt;=2,IFERROR(LARGE(D8:I8,2),0),0)+IF($C$5&gt;=3,IFERROR(LARGE(D8:I8,3),0),0)+IF($C$5&gt;=4,IFERROR(LARGE(D8:I8,4),0),0)+IF($C$5&gt;=5,IFERROR(LARGE(D8:I8,5),0),0)+IF($C$5&gt;=6,IFERROR(LARGE(D8:I8,6),0),0)</f>
        <v>75</v>
      </c>
      <c r="K8" s="32"/>
      <c r="L8" s="32" t="s">
        <v>866</v>
      </c>
      <c r="M8" s="32">
        <f>J8-(ROW(J8)-ROW(J$6))/10000</f>
        <v>74.999799999999993</v>
      </c>
      <c r="N8" s="32">
        <f>COUNT(D8:I8)</f>
        <v>3</v>
      </c>
      <c r="O8" s="32">
        <f ca="1">IF(AND(N8=1,OFFSET(C8,0,O$3)&gt;0),"Y",0)</f>
        <v>0</v>
      </c>
      <c r="P8" s="33" t="s">
        <v>809</v>
      </c>
      <c r="Q8" s="107">
        <f>1-(P8=P7)</f>
        <v>0</v>
      </c>
      <c r="R8" s="34">
        <f>M8+S8/1000+T8/10000+U8/100000+V8/1000000+W8/10000000+X8/100000000</f>
        <v>75.002574999999979</v>
      </c>
      <c r="S8" s="34"/>
      <c r="T8" s="32">
        <v>25</v>
      </c>
      <c r="U8" s="111">
        <v>25</v>
      </c>
      <c r="V8" s="32">
        <v>25</v>
      </c>
      <c r="W8" s="32"/>
      <c r="X8" s="32"/>
      <c r="Z8" s="35">
        <v>0</v>
      </c>
      <c r="AA8" s="35">
        <v>0</v>
      </c>
      <c r="AB8" s="35">
        <v>0</v>
      </c>
      <c r="AC8" s="35">
        <v>0</v>
      </c>
      <c r="AD8" s="36">
        <v>3</v>
      </c>
      <c r="AE8" s="37">
        <v>75.002574999999979</v>
      </c>
      <c r="AF8" s="38">
        <v>25</v>
      </c>
      <c r="AG8" s="32">
        <v>75</v>
      </c>
      <c r="AH8" s="25" t="s">
        <v>866</v>
      </c>
      <c r="AI8" s="25"/>
      <c r="AJ8" s="25"/>
    </row>
    <row r="9" spans="1:37" ht="15" x14ac:dyDescent="0.25">
      <c r="A9" s="1">
        <v>2</v>
      </c>
      <c r="B9" s="1" t="s">
        <v>814</v>
      </c>
      <c r="C9" s="1" t="s">
        <v>29</v>
      </c>
      <c r="D9" s="34">
        <v>24</v>
      </c>
      <c r="E9" s="32">
        <v>24</v>
      </c>
      <c r="F9" s="111">
        <v>23</v>
      </c>
      <c r="G9" s="32">
        <v>23</v>
      </c>
      <c r="H9" s="32"/>
      <c r="I9" s="32"/>
      <c r="J9" s="32">
        <f>IFERROR(LARGE(D9:I9,1),0)+IF($C$5&gt;=2,IFERROR(LARGE(D9:I9,2),0),0)+IF($C$5&gt;=3,IFERROR(LARGE(D9:I9,3),0),0)+IF($C$5&gt;=4,IFERROR(LARGE(D9:I9,4),0),0)+IF($C$5&gt;=5,IFERROR(LARGE(D9:I9,5),0),0)+IF($C$5&gt;=6,IFERROR(LARGE(D9:I9,6),0),0)</f>
        <v>71</v>
      </c>
      <c r="K9" s="32"/>
      <c r="L9" s="32" t="s">
        <v>867</v>
      </c>
      <c r="M9" s="32">
        <f>J9-(ROW(J9)-ROW(J$6))/10000</f>
        <v>70.999700000000004</v>
      </c>
      <c r="N9" s="32">
        <f>COUNT(D9:I9)</f>
        <v>4</v>
      </c>
      <c r="O9" s="32">
        <f ca="1">IF(AND(N9=1,OFFSET(C9,0,O$3)&gt;0),"Y",0)</f>
        <v>0</v>
      </c>
      <c r="P9" s="33" t="s">
        <v>809</v>
      </c>
      <c r="Q9" s="107">
        <f>1-(P9=P8)</f>
        <v>0</v>
      </c>
      <c r="R9" s="34">
        <f>M9+S9/1000+T9/10000+U9/100000+V9/1000000+W9/10000000+X9/100000000</f>
        <v>71.026353</v>
      </c>
      <c r="S9" s="34">
        <v>24</v>
      </c>
      <c r="T9" s="32">
        <v>24</v>
      </c>
      <c r="U9" s="111">
        <v>23</v>
      </c>
      <c r="V9" s="32">
        <v>23</v>
      </c>
      <c r="W9" s="32"/>
      <c r="X9" s="32"/>
      <c r="Z9" s="35">
        <v>0</v>
      </c>
      <c r="AA9" s="35">
        <v>0</v>
      </c>
      <c r="AB9" s="35">
        <v>0</v>
      </c>
      <c r="AC9" s="35">
        <v>0</v>
      </c>
      <c r="AD9" s="36">
        <v>4</v>
      </c>
      <c r="AE9" s="37">
        <v>71.026353</v>
      </c>
      <c r="AF9" s="38">
        <v>24</v>
      </c>
      <c r="AG9" s="32">
        <v>72</v>
      </c>
      <c r="AH9" s="25"/>
      <c r="AI9" s="25" t="s">
        <v>867</v>
      </c>
      <c r="AJ9" s="25" t="s">
        <v>868</v>
      </c>
    </row>
    <row r="10" spans="1:37" ht="15" x14ac:dyDescent="0.25">
      <c r="A10" s="1">
        <v>3</v>
      </c>
      <c r="B10" s="1" t="s">
        <v>869</v>
      </c>
      <c r="C10" s="1" t="s">
        <v>24</v>
      </c>
      <c r="D10" s="34">
        <v>25</v>
      </c>
      <c r="E10" s="32">
        <v>23</v>
      </c>
      <c r="F10" s="111">
        <v>20</v>
      </c>
      <c r="G10" s="32"/>
      <c r="H10" s="32"/>
      <c r="I10" s="32"/>
      <c r="J10" s="32">
        <f>IFERROR(LARGE(D10:I10,1),0)+IF($C$5&gt;=2,IFERROR(LARGE(D10:I10,2),0),0)+IF($C$5&gt;=3,IFERROR(LARGE(D10:I10,3),0),0)+IF($C$5&gt;=4,IFERROR(LARGE(D10:I10,4),0),0)+IF($C$5&gt;=5,IFERROR(LARGE(D10:I10,5),0),0)+IF($C$5&gt;=6,IFERROR(LARGE(D10:I10,6),0),0)</f>
        <v>68</v>
      </c>
      <c r="K10" s="32"/>
      <c r="L10" s="32" t="s">
        <v>868</v>
      </c>
      <c r="M10" s="32">
        <f>J10-(ROW(J10)-ROW(J$6))/10000</f>
        <v>67.999600000000001</v>
      </c>
      <c r="N10" s="32">
        <f>COUNT(D10:I10)</f>
        <v>3</v>
      </c>
      <c r="O10" s="32">
        <f ca="1">IF(AND(N10=1,OFFSET(C10,0,O$3)&gt;0),"Y",0)</f>
        <v>0</v>
      </c>
      <c r="P10" s="33" t="s">
        <v>809</v>
      </c>
      <c r="Q10" s="107">
        <f>1-(P10=P9)</f>
        <v>0</v>
      </c>
      <c r="R10" s="34">
        <f>M10+S10/1000+T10/10000+U10/100000+V10/1000000+W10/10000000+X10/100000000</f>
        <v>68.027100000000019</v>
      </c>
      <c r="S10" s="34">
        <v>25</v>
      </c>
      <c r="T10" s="32">
        <v>23</v>
      </c>
      <c r="U10" s="111">
        <v>20</v>
      </c>
      <c r="V10" s="32"/>
      <c r="W10" s="32"/>
      <c r="X10" s="32"/>
      <c r="Z10" s="35">
        <v>0</v>
      </c>
      <c r="AA10" s="35">
        <v>0</v>
      </c>
      <c r="AB10" s="35">
        <v>0</v>
      </c>
      <c r="AC10" s="35">
        <v>0</v>
      </c>
      <c r="AD10" s="36">
        <v>3</v>
      </c>
      <c r="AE10" s="37">
        <v>68.027100000000019</v>
      </c>
      <c r="AF10" s="38">
        <v>25</v>
      </c>
      <c r="AG10" s="32">
        <v>73</v>
      </c>
      <c r="AH10" s="25"/>
      <c r="AI10" s="25" t="s">
        <v>867</v>
      </c>
      <c r="AJ10" s="25" t="s">
        <v>868</v>
      </c>
    </row>
    <row r="11" spans="1:37" ht="15" x14ac:dyDescent="0.25">
      <c r="A11" s="1">
        <v>4</v>
      </c>
      <c r="B11" s="1" t="s">
        <v>816</v>
      </c>
      <c r="C11" s="1" t="s">
        <v>24</v>
      </c>
      <c r="D11" s="34">
        <v>23</v>
      </c>
      <c r="E11" s="32">
        <v>22</v>
      </c>
      <c r="F11" s="111">
        <v>22</v>
      </c>
      <c r="G11" s="32">
        <v>21</v>
      </c>
      <c r="H11" s="32"/>
      <c r="I11" s="32"/>
      <c r="J11" s="32">
        <f>IFERROR(LARGE(D11:I11,1),0)+IF($C$5&gt;=2,IFERROR(LARGE(D11:I11,2),0),0)+IF($C$5&gt;=3,IFERROR(LARGE(D11:I11,3),0),0)+IF($C$5&gt;=4,IFERROR(LARGE(D11:I11,4),0),0)+IF($C$5&gt;=5,IFERROR(LARGE(D11:I11,5),0),0)+IF($C$5&gt;=6,IFERROR(LARGE(D11:I11,6),0),0)</f>
        <v>67</v>
      </c>
      <c r="K11" s="32"/>
      <c r="L11" s="32"/>
      <c r="M11" s="32">
        <f>J11-(ROW(J11)-ROW(J$6))/10000</f>
        <v>66.999499999999998</v>
      </c>
      <c r="N11" s="32">
        <f>COUNT(D11:I11)</f>
        <v>4</v>
      </c>
      <c r="O11" s="32">
        <f ca="1">IF(AND(N11=1,OFFSET(C11,0,O$3)&gt;0),"Y",0)</f>
        <v>0</v>
      </c>
      <c r="P11" s="33" t="s">
        <v>809</v>
      </c>
      <c r="Q11" s="107">
        <f>1-(P11=P10)</f>
        <v>0</v>
      </c>
      <c r="R11" s="34">
        <f>M11+S11/1000+T11/10000+U11/100000+V11/1000000+W11/10000000+X11/100000000</f>
        <v>67.024940999999998</v>
      </c>
      <c r="S11" s="34">
        <v>23</v>
      </c>
      <c r="T11" s="32">
        <v>22</v>
      </c>
      <c r="U11" s="111">
        <v>22</v>
      </c>
      <c r="V11" s="32">
        <v>21</v>
      </c>
      <c r="W11" s="32"/>
      <c r="X11" s="32"/>
      <c r="Z11" s="35">
        <v>0</v>
      </c>
      <c r="AA11" s="35">
        <v>0</v>
      </c>
      <c r="AB11" s="35">
        <v>0</v>
      </c>
      <c r="AC11" s="35">
        <v>0</v>
      </c>
      <c r="AD11" s="36">
        <v>4</v>
      </c>
      <c r="AE11" s="37">
        <v>67.024940999999998</v>
      </c>
      <c r="AF11" s="38">
        <v>23</v>
      </c>
      <c r="AG11" s="32">
        <v>68</v>
      </c>
      <c r="AH11" s="25"/>
      <c r="AI11" s="25"/>
      <c r="AJ11" s="25" t="s">
        <v>868</v>
      </c>
    </row>
    <row r="12" spans="1:37" ht="15" x14ac:dyDescent="0.25">
      <c r="A12" s="1">
        <v>5</v>
      </c>
      <c r="B12" s="1" t="s">
        <v>817</v>
      </c>
      <c r="C12" s="1" t="s">
        <v>52</v>
      </c>
      <c r="D12" s="34">
        <v>20</v>
      </c>
      <c r="E12" s="32">
        <v>20</v>
      </c>
      <c r="F12" s="111">
        <v>15</v>
      </c>
      <c r="G12" s="32">
        <v>20</v>
      </c>
      <c r="H12" s="32"/>
      <c r="I12" s="32"/>
      <c r="J12" s="32">
        <f>IFERROR(LARGE(D12:I12,1),0)+IF($C$5&gt;=2,IFERROR(LARGE(D12:I12,2),0),0)+IF($C$5&gt;=3,IFERROR(LARGE(D12:I12,3),0),0)+IF($C$5&gt;=4,IFERROR(LARGE(D12:I12,4),0),0)+IF($C$5&gt;=5,IFERROR(LARGE(D12:I12,5),0),0)+IF($C$5&gt;=6,IFERROR(LARGE(D12:I12,6),0),0)</f>
        <v>60</v>
      </c>
      <c r="K12" s="32"/>
      <c r="L12" s="32"/>
      <c r="M12" s="32">
        <f>J12-(ROW(J12)-ROW(J$6))/10000</f>
        <v>59.999400000000001</v>
      </c>
      <c r="N12" s="32">
        <f>COUNT(D12:I12)</f>
        <v>4</v>
      </c>
      <c r="O12" s="32">
        <f ca="1">IF(AND(N12=1,OFFSET(C12,0,O$3)&gt;0),"Y",0)</f>
        <v>0</v>
      </c>
      <c r="P12" s="33" t="s">
        <v>809</v>
      </c>
      <c r="Q12" s="107">
        <f>1-(P12=P11)</f>
        <v>0</v>
      </c>
      <c r="R12" s="34">
        <f>M12+S12/1000+T12/10000+U12/100000+V12/1000000+W12/10000000+X12/100000000</f>
        <v>60.021570000000004</v>
      </c>
      <c r="S12" s="34">
        <v>20</v>
      </c>
      <c r="T12" s="32">
        <v>20</v>
      </c>
      <c r="U12" s="111">
        <v>15</v>
      </c>
      <c r="V12" s="32">
        <v>20</v>
      </c>
      <c r="W12" s="32"/>
      <c r="X12" s="32"/>
      <c r="Z12" s="35">
        <v>0</v>
      </c>
      <c r="AA12" s="35">
        <v>0</v>
      </c>
      <c r="AB12" s="35">
        <v>0</v>
      </c>
      <c r="AC12" s="35">
        <v>0</v>
      </c>
      <c r="AD12" s="36">
        <v>4</v>
      </c>
      <c r="AE12" s="37">
        <v>60.021570000000004</v>
      </c>
      <c r="AF12" s="38">
        <v>20</v>
      </c>
      <c r="AG12" s="32">
        <v>60</v>
      </c>
      <c r="AH12" s="25"/>
      <c r="AI12" s="25"/>
      <c r="AJ12" s="25"/>
    </row>
    <row r="13" spans="1:37" ht="15" x14ac:dyDescent="0.25">
      <c r="A13" s="1">
        <v>6</v>
      </c>
      <c r="B13" s="1" t="s">
        <v>815</v>
      </c>
      <c r="C13" s="1" t="s">
        <v>59</v>
      </c>
      <c r="D13" s="34"/>
      <c r="E13" s="32">
        <v>21</v>
      </c>
      <c r="F13" s="111">
        <v>14</v>
      </c>
      <c r="G13" s="32">
        <v>22</v>
      </c>
      <c r="H13" s="32"/>
      <c r="I13" s="32"/>
      <c r="J13" s="32">
        <f>IFERROR(LARGE(D13:I13,1),0)+IF($C$5&gt;=2,IFERROR(LARGE(D13:I13,2),0),0)+IF($C$5&gt;=3,IFERROR(LARGE(D13:I13,3),0),0)+IF($C$5&gt;=4,IFERROR(LARGE(D13:I13,4),0),0)+IF($C$5&gt;=5,IFERROR(LARGE(D13:I13,5),0),0)+IF($C$5&gt;=6,IFERROR(LARGE(D13:I13,6),0),0)</f>
        <v>57</v>
      </c>
      <c r="K13" s="32"/>
      <c r="L13" s="32"/>
      <c r="M13" s="32">
        <f>J13-(ROW(J13)-ROW(J$6))/10000</f>
        <v>56.999299999999998</v>
      </c>
      <c r="N13" s="32">
        <f>COUNT(D13:I13)</f>
        <v>3</v>
      </c>
      <c r="O13" s="32">
        <f ca="1">IF(AND(N13=1,OFFSET(C13,0,O$3)&gt;0),"Y",0)</f>
        <v>0</v>
      </c>
      <c r="P13" s="33" t="s">
        <v>809</v>
      </c>
      <c r="Q13" s="107">
        <f>1-(P13=P12)</f>
        <v>0</v>
      </c>
      <c r="R13" s="34">
        <f>M13+S13/1000+T13/10000+U13/100000+V13/1000000+W13/10000000+X13/100000000</f>
        <v>57.001562</v>
      </c>
      <c r="S13" s="34"/>
      <c r="T13" s="32">
        <v>21</v>
      </c>
      <c r="U13" s="111">
        <v>14</v>
      </c>
      <c r="V13" s="32">
        <v>22</v>
      </c>
      <c r="W13" s="32"/>
      <c r="X13" s="32"/>
      <c r="Z13" s="35">
        <v>0</v>
      </c>
      <c r="AA13" s="35">
        <v>0</v>
      </c>
      <c r="AB13" s="35">
        <v>0</v>
      </c>
      <c r="AC13" s="35">
        <v>0</v>
      </c>
      <c r="AD13" s="36">
        <v>3</v>
      </c>
      <c r="AE13" s="37">
        <v>57.001562</v>
      </c>
      <c r="AF13" s="38">
        <v>22</v>
      </c>
      <c r="AG13" s="32">
        <v>65</v>
      </c>
      <c r="AH13" s="25"/>
      <c r="AI13" s="25"/>
      <c r="AJ13" s="25"/>
    </row>
    <row r="14" spans="1:37" ht="15" x14ac:dyDescent="0.25">
      <c r="A14" s="1">
        <v>7</v>
      </c>
      <c r="B14" s="1" t="s">
        <v>818</v>
      </c>
      <c r="C14" s="1" t="s">
        <v>242</v>
      </c>
      <c r="D14" s="34">
        <v>17</v>
      </c>
      <c r="E14" s="32"/>
      <c r="F14" s="111">
        <v>16</v>
      </c>
      <c r="G14" s="32">
        <v>19</v>
      </c>
      <c r="H14" s="32"/>
      <c r="I14" s="32"/>
      <c r="J14" s="32">
        <f>IFERROR(LARGE(D14:I14,1),0)+IF($C$5&gt;=2,IFERROR(LARGE(D14:I14,2),0),0)+IF($C$5&gt;=3,IFERROR(LARGE(D14:I14,3),0),0)+IF($C$5&gt;=4,IFERROR(LARGE(D14:I14,4),0),0)+IF($C$5&gt;=5,IFERROR(LARGE(D14:I14,5),0),0)+IF($C$5&gt;=6,IFERROR(LARGE(D14:I14,6),0),0)</f>
        <v>52</v>
      </c>
      <c r="K14" s="32"/>
      <c r="L14" s="32"/>
      <c r="M14" s="32">
        <f>J14-(ROW(J14)-ROW(J$6))/10000</f>
        <v>51.999200000000002</v>
      </c>
      <c r="N14" s="32">
        <f>COUNT(D14:I14)</f>
        <v>3</v>
      </c>
      <c r="O14" s="32">
        <f ca="1">IF(AND(N14=1,OFFSET(C14,0,O$3)&gt;0),"Y",0)</f>
        <v>0</v>
      </c>
      <c r="P14" s="33" t="s">
        <v>809</v>
      </c>
      <c r="Q14" s="107">
        <f>1-(P14=P13)</f>
        <v>0</v>
      </c>
      <c r="R14" s="34">
        <f>M14+S14/1000+T14/10000+U14/100000+V14/1000000+W14/10000000+X14/100000000</f>
        <v>52.016379000000008</v>
      </c>
      <c r="S14" s="34">
        <v>17</v>
      </c>
      <c r="T14" s="32"/>
      <c r="U14" s="111">
        <v>16</v>
      </c>
      <c r="V14" s="32">
        <v>19</v>
      </c>
      <c r="W14" s="32"/>
      <c r="X14" s="32"/>
      <c r="Z14" s="35">
        <v>0</v>
      </c>
      <c r="AA14" s="35">
        <v>0</v>
      </c>
      <c r="AB14" s="35">
        <v>0</v>
      </c>
      <c r="AC14" s="35">
        <v>0</v>
      </c>
      <c r="AD14" s="36">
        <v>3</v>
      </c>
      <c r="AE14" s="37">
        <v>52.016379000000008</v>
      </c>
      <c r="AF14" s="38">
        <v>19</v>
      </c>
      <c r="AG14" s="32">
        <v>55</v>
      </c>
      <c r="AH14" s="25"/>
      <c r="AI14" s="25"/>
      <c r="AJ14" s="25"/>
    </row>
    <row r="15" spans="1:37" ht="15" x14ac:dyDescent="0.25">
      <c r="A15" s="1">
        <v>8</v>
      </c>
      <c r="B15" s="1" t="s">
        <v>870</v>
      </c>
      <c r="C15" s="1" t="s">
        <v>19</v>
      </c>
      <c r="D15" s="34">
        <v>21</v>
      </c>
      <c r="E15" s="32"/>
      <c r="F15" s="111">
        <v>19</v>
      </c>
      <c r="G15" s="32"/>
      <c r="H15" s="32"/>
      <c r="I15" s="32"/>
      <c r="J15" s="32">
        <f>IFERROR(LARGE(D15:I15,1),0)+IF($C$5&gt;=2,IFERROR(LARGE(D15:I15,2),0),0)+IF($C$5&gt;=3,IFERROR(LARGE(D15:I15,3),0),0)+IF($C$5&gt;=4,IFERROR(LARGE(D15:I15,4),0),0)+IF($C$5&gt;=5,IFERROR(LARGE(D15:I15,5),0),0)+IF($C$5&gt;=6,IFERROR(LARGE(D15:I15,6),0),0)</f>
        <v>40</v>
      </c>
      <c r="K15" s="32"/>
      <c r="L15" s="32"/>
      <c r="M15" s="32">
        <f>J15-(ROW(J15)-ROW(J$6))/10000</f>
        <v>39.999099999999999</v>
      </c>
      <c r="N15" s="32">
        <f>COUNT(D15:I15)</f>
        <v>2</v>
      </c>
      <c r="O15" s="32">
        <f ca="1">IF(AND(N15=1,OFFSET(C15,0,O$3)&gt;0),"Y",0)</f>
        <v>0</v>
      </c>
      <c r="P15" s="33" t="s">
        <v>809</v>
      </c>
      <c r="Q15" s="107">
        <f>1-(P15=P14)</f>
        <v>0</v>
      </c>
      <c r="R15" s="34">
        <f>M15+S15/1000+T15/10000+U15/100000+V15/1000000+W15/10000000+X15/100000000</f>
        <v>40.020290000000003</v>
      </c>
      <c r="S15" s="34">
        <v>21</v>
      </c>
      <c r="T15" s="32"/>
      <c r="U15" s="111">
        <v>19</v>
      </c>
      <c r="V15" s="32"/>
      <c r="W15" s="32"/>
      <c r="X15" s="32"/>
      <c r="Z15" s="35">
        <v>0</v>
      </c>
      <c r="AA15" s="35">
        <v>0</v>
      </c>
      <c r="AB15" s="35">
        <v>0</v>
      </c>
      <c r="AC15" s="35">
        <v>0</v>
      </c>
      <c r="AD15" s="36">
        <v>2</v>
      </c>
      <c r="AE15" s="37">
        <v>40.020290000000003</v>
      </c>
      <c r="AF15" s="38">
        <v>21</v>
      </c>
      <c r="AG15" s="32">
        <v>61</v>
      </c>
      <c r="AH15" s="25"/>
      <c r="AI15" s="25"/>
      <c r="AJ15" s="25"/>
    </row>
    <row r="16" spans="1:37" ht="15" x14ac:dyDescent="0.25">
      <c r="A16" s="1">
        <v>10</v>
      </c>
      <c r="B16" s="1" t="s">
        <v>871</v>
      </c>
      <c r="C16" s="1" t="s">
        <v>19</v>
      </c>
      <c r="D16" s="34"/>
      <c r="E16" s="32"/>
      <c r="F16" s="111">
        <v>24</v>
      </c>
      <c r="G16" s="32"/>
      <c r="H16" s="32"/>
      <c r="I16" s="32"/>
      <c r="J16" s="32">
        <f>IFERROR(LARGE(D16:I16,1),0)+IF($C$5&gt;=2,IFERROR(LARGE(D16:I16,2),0),0)+IF($C$5&gt;=3,IFERROR(LARGE(D16:I16,3),0),0)+IF($C$5&gt;=4,IFERROR(LARGE(D16:I16,4),0),0)+IF($C$5&gt;=5,IFERROR(LARGE(D16:I16,5),0),0)+IF($C$5&gt;=6,IFERROR(LARGE(D16:I16,6),0),0)</f>
        <v>24</v>
      </c>
      <c r="K16" s="32"/>
      <c r="L16" s="32"/>
      <c r="M16" s="32">
        <f>J16-(ROW(J16)-ROW(J$6))/10000</f>
        <v>23.998999999999999</v>
      </c>
      <c r="N16" s="32">
        <f>COUNT(D16:I16)</f>
        <v>1</v>
      </c>
      <c r="O16" s="32">
        <f ca="1">IF(AND(N16=1,OFFSET(C16,0,O$3)&gt;0),"Y",0)</f>
        <v>0</v>
      </c>
      <c r="P16" s="33" t="s">
        <v>809</v>
      </c>
      <c r="Q16" s="107">
        <f>1-(P16=P15)</f>
        <v>0</v>
      </c>
      <c r="R16" s="34">
        <f>M16+S16/1000+T16/10000+U16/100000+V16/1000000+W16/10000000+X16/100000000</f>
        <v>23.99924</v>
      </c>
      <c r="S16" s="34"/>
      <c r="T16" s="32"/>
      <c r="U16" s="111">
        <v>24</v>
      </c>
      <c r="V16" s="32"/>
      <c r="W16" s="32"/>
      <c r="X16" s="32"/>
      <c r="Z16" s="35">
        <v>0</v>
      </c>
      <c r="AA16" s="35">
        <v>0</v>
      </c>
      <c r="AB16" s="35">
        <v>0</v>
      </c>
      <c r="AC16" s="35">
        <v>0</v>
      </c>
      <c r="AD16" s="36">
        <v>1</v>
      </c>
      <c r="AE16" s="37">
        <v>23.99924</v>
      </c>
      <c r="AF16" s="38">
        <v>24</v>
      </c>
      <c r="AG16" s="32">
        <v>48</v>
      </c>
      <c r="AH16" s="25"/>
      <c r="AI16" s="25"/>
      <c r="AJ16" s="25"/>
    </row>
    <row r="17" spans="1:36" ht="15" x14ac:dyDescent="0.25">
      <c r="A17" s="1">
        <v>11</v>
      </c>
      <c r="B17" s="1" t="s">
        <v>813</v>
      </c>
      <c r="C17" s="1" t="s">
        <v>174</v>
      </c>
      <c r="D17" s="34"/>
      <c r="E17" s="32"/>
      <c r="F17" s="111"/>
      <c r="G17" s="32">
        <v>24</v>
      </c>
      <c r="H17" s="32"/>
      <c r="I17" s="32"/>
      <c r="J17" s="32">
        <f>IFERROR(LARGE(D17:I17,1),0)+IF($C$5&gt;=2,IFERROR(LARGE(D17:I17,2),0),0)+IF($C$5&gt;=3,IFERROR(LARGE(D17:I17,3),0),0)+IF($C$5&gt;=4,IFERROR(LARGE(D17:I17,4),0),0)+IF($C$5&gt;=5,IFERROR(LARGE(D17:I17,5),0),0)+IF($C$5&gt;=6,IFERROR(LARGE(D17:I17,6),0),0)</f>
        <v>24</v>
      </c>
      <c r="K17" s="32"/>
      <c r="L17" s="32"/>
      <c r="M17" s="32">
        <f>J17-(ROW(J17)-ROW(J$6))/10000</f>
        <v>23.998899999999999</v>
      </c>
      <c r="N17" s="32">
        <f>COUNT(D17:I17)</f>
        <v>1</v>
      </c>
      <c r="O17" s="32" t="str">
        <f ca="1">IF(AND(N17=1,OFFSET(C17,0,O$3)&gt;0),"Y",0)</f>
        <v>Y</v>
      </c>
      <c r="P17" s="33" t="s">
        <v>809</v>
      </c>
      <c r="Q17" s="107">
        <f>1-(P17=P16)</f>
        <v>0</v>
      </c>
      <c r="R17" s="34">
        <f>M17+S17/1000+T17/10000+U17/100000+V17/1000000+W17/10000000+X17/100000000</f>
        <v>23.998923999999999</v>
      </c>
      <c r="S17" s="34"/>
      <c r="T17" s="32"/>
      <c r="U17" s="111"/>
      <c r="V17" s="32">
        <v>24</v>
      </c>
      <c r="W17" s="32"/>
      <c r="X17" s="32"/>
      <c r="Z17" s="35">
        <v>0</v>
      </c>
      <c r="AA17" s="35">
        <v>0</v>
      </c>
      <c r="AB17" s="35">
        <v>0</v>
      </c>
      <c r="AC17" s="35">
        <v>0</v>
      </c>
      <c r="AD17" s="36">
        <v>1</v>
      </c>
      <c r="AE17" s="37">
        <v>23.998923999999999</v>
      </c>
      <c r="AF17" s="38">
        <v>24</v>
      </c>
      <c r="AG17" s="32">
        <v>48</v>
      </c>
      <c r="AH17" s="25"/>
      <c r="AI17" s="25"/>
      <c r="AJ17" s="25"/>
    </row>
    <row r="18" spans="1:36" ht="15" x14ac:dyDescent="0.25">
      <c r="A18" s="1">
        <v>12</v>
      </c>
      <c r="B18" s="1" t="s">
        <v>872</v>
      </c>
      <c r="C18" s="1" t="s">
        <v>812</v>
      </c>
      <c r="D18" s="34">
        <v>22</v>
      </c>
      <c r="E18" s="32"/>
      <c r="F18" s="111"/>
      <c r="G18" s="32"/>
      <c r="H18" s="32"/>
      <c r="I18" s="32"/>
      <c r="J18" s="32">
        <f>IFERROR(LARGE(D18:I18,1),0)+IF($C$5&gt;=2,IFERROR(LARGE(D18:I18,2),0),0)+IF($C$5&gt;=3,IFERROR(LARGE(D18:I18,3),0),0)+IF($C$5&gt;=4,IFERROR(LARGE(D18:I18,4),0),0)+IF($C$5&gt;=5,IFERROR(LARGE(D18:I18,5),0),0)+IF($C$5&gt;=6,IFERROR(LARGE(D18:I18,6),0),0)</f>
        <v>22</v>
      </c>
      <c r="K18" s="32"/>
      <c r="L18" s="32"/>
      <c r="M18" s="32">
        <f>J18-(ROW(J18)-ROW(J$6))/10000</f>
        <v>21.998799999999999</v>
      </c>
      <c r="N18" s="32">
        <f>COUNT(D18:I18)</f>
        <v>1</v>
      </c>
      <c r="O18" s="32">
        <f ca="1">IF(AND(N18=1,OFFSET(C18,0,O$3)&gt;0),"Y",0)</f>
        <v>0</v>
      </c>
      <c r="P18" s="33" t="s">
        <v>809</v>
      </c>
      <c r="Q18" s="107">
        <f>1-(P18=P17)</f>
        <v>0</v>
      </c>
      <c r="R18" s="34">
        <f>M18+S18/1000+T18/10000+U18/100000+V18/1000000+W18/10000000+X18/100000000</f>
        <v>22.020799999999998</v>
      </c>
      <c r="S18" s="34">
        <v>22</v>
      </c>
      <c r="T18" s="32"/>
      <c r="U18" s="111"/>
      <c r="V18" s="32"/>
      <c r="W18" s="32"/>
      <c r="X18" s="32"/>
      <c r="Z18" s="35">
        <v>0</v>
      </c>
      <c r="AA18" s="35">
        <v>0</v>
      </c>
      <c r="AB18" s="35">
        <v>0</v>
      </c>
      <c r="AC18" s="35">
        <v>0</v>
      </c>
      <c r="AD18" s="36">
        <v>1</v>
      </c>
      <c r="AE18" s="37">
        <v>22.020799999999998</v>
      </c>
      <c r="AF18" s="38">
        <v>22</v>
      </c>
      <c r="AG18" s="32">
        <v>44</v>
      </c>
      <c r="AH18" s="25"/>
      <c r="AI18" s="25"/>
      <c r="AJ18" s="25"/>
    </row>
    <row r="19" spans="1:36" ht="15" x14ac:dyDescent="0.25">
      <c r="A19" s="1">
        <v>13</v>
      </c>
      <c r="B19" s="1" t="s">
        <v>873</v>
      </c>
      <c r="C19" s="1" t="s">
        <v>34</v>
      </c>
      <c r="D19" s="34"/>
      <c r="E19" s="32"/>
      <c r="F19" s="111">
        <v>21</v>
      </c>
      <c r="G19" s="32"/>
      <c r="H19" s="32"/>
      <c r="I19" s="32"/>
      <c r="J19" s="32">
        <f>IFERROR(LARGE(D19:I19,1),0)+IF($C$5&gt;=2,IFERROR(LARGE(D19:I19,2),0),0)+IF($C$5&gt;=3,IFERROR(LARGE(D19:I19,3),0),0)+IF($C$5&gt;=4,IFERROR(LARGE(D19:I19,4),0),0)+IF($C$5&gt;=5,IFERROR(LARGE(D19:I19,5),0),0)+IF($C$5&gt;=6,IFERROR(LARGE(D19:I19,6),0),0)</f>
        <v>21</v>
      </c>
      <c r="K19" s="32"/>
      <c r="L19" s="32"/>
      <c r="M19" s="32">
        <f>J19-(ROW(J19)-ROW(J$6))/10000</f>
        <v>20.998699999999999</v>
      </c>
      <c r="N19" s="32">
        <f>COUNT(D19:I19)</f>
        <v>1</v>
      </c>
      <c r="O19" s="32">
        <f ca="1">IF(AND(N19=1,OFFSET(C19,0,O$3)&gt;0),"Y",0)</f>
        <v>0</v>
      </c>
      <c r="P19" s="33" t="s">
        <v>809</v>
      </c>
      <c r="Q19" s="107">
        <f>1-(P19=P18)</f>
        <v>0</v>
      </c>
      <c r="R19" s="34">
        <f>M19+S19/1000+T19/10000+U19/100000+V19/1000000+W19/10000000+X19/100000000</f>
        <v>20.998909999999999</v>
      </c>
      <c r="S19" s="34"/>
      <c r="T19" s="32"/>
      <c r="U19" s="111">
        <v>21</v>
      </c>
      <c r="V19" s="32"/>
      <c r="W19" s="32"/>
      <c r="X19" s="32"/>
      <c r="Z19" s="35">
        <v>0</v>
      </c>
      <c r="AA19" s="35">
        <v>0</v>
      </c>
      <c r="AB19" s="35">
        <v>0</v>
      </c>
      <c r="AC19" s="35">
        <v>0</v>
      </c>
      <c r="AD19" s="36">
        <v>1</v>
      </c>
      <c r="AE19" s="37">
        <v>20.998909999999999</v>
      </c>
      <c r="AF19" s="38">
        <v>21</v>
      </c>
      <c r="AG19" s="32">
        <v>42</v>
      </c>
      <c r="AH19" s="25"/>
      <c r="AI19" s="25"/>
      <c r="AJ19" s="25"/>
    </row>
    <row r="20" spans="1:36" ht="15" x14ac:dyDescent="0.25">
      <c r="A20" s="1">
        <v>13</v>
      </c>
      <c r="B20" s="1" t="s">
        <v>874</v>
      </c>
      <c r="C20" s="1" t="s">
        <v>52</v>
      </c>
      <c r="D20" s="34">
        <v>19</v>
      </c>
      <c r="E20" s="32"/>
      <c r="F20" s="111"/>
      <c r="G20" s="32"/>
      <c r="H20" s="32"/>
      <c r="I20" s="32"/>
      <c r="J20" s="32">
        <f>IFERROR(LARGE(D20:I20,1),0)+IF($C$5&gt;=2,IFERROR(LARGE(D20:I20,2),0),0)+IF($C$5&gt;=3,IFERROR(LARGE(D20:I20,3),0),0)+IF($C$5&gt;=4,IFERROR(LARGE(D20:I20,4),0),0)+IF($C$5&gt;=5,IFERROR(LARGE(D20:I20,5),0),0)+IF($C$5&gt;=6,IFERROR(LARGE(D20:I20,6),0),0)</f>
        <v>19</v>
      </c>
      <c r="K20" s="32"/>
      <c r="L20" s="32"/>
      <c r="M20" s="32">
        <f>J20-(ROW(J20)-ROW(J$6))/10000</f>
        <v>18.9986</v>
      </c>
      <c r="N20" s="32">
        <f>COUNT(D20:I20)</f>
        <v>1</v>
      </c>
      <c r="O20" s="32">
        <f ca="1">IF(AND(N20=1,OFFSET(C20,0,O$3)&gt;0),"Y",0)</f>
        <v>0</v>
      </c>
      <c r="P20" s="33" t="s">
        <v>809</v>
      </c>
      <c r="Q20" s="107">
        <f>1-(P20=P19)</f>
        <v>0</v>
      </c>
      <c r="R20" s="34">
        <f>M20+S20/1000+T20/10000+U20/100000+V20/1000000+W20/10000000+X20/100000000</f>
        <v>19.017599999999998</v>
      </c>
      <c r="S20" s="34">
        <v>19</v>
      </c>
      <c r="T20" s="32"/>
      <c r="U20" s="111"/>
      <c r="V20" s="32"/>
      <c r="W20" s="32"/>
      <c r="X20" s="32"/>
      <c r="Z20" s="35">
        <v>0</v>
      </c>
      <c r="AA20" s="35">
        <v>0</v>
      </c>
      <c r="AB20" s="35">
        <v>0</v>
      </c>
      <c r="AC20" s="35">
        <v>0</v>
      </c>
      <c r="AD20" s="36">
        <v>1</v>
      </c>
      <c r="AE20" s="37">
        <v>19.017599999999998</v>
      </c>
      <c r="AF20" s="38">
        <v>19</v>
      </c>
      <c r="AG20" s="32">
        <v>38</v>
      </c>
      <c r="AH20" s="25"/>
      <c r="AI20" s="25"/>
      <c r="AJ20" s="25"/>
    </row>
    <row r="21" spans="1:36" ht="15" x14ac:dyDescent="0.25">
      <c r="A21" s="1">
        <v>14</v>
      </c>
      <c r="B21" s="1" t="s">
        <v>875</v>
      </c>
      <c r="C21" s="1" t="s">
        <v>34</v>
      </c>
      <c r="D21" s="34">
        <v>18</v>
      </c>
      <c r="E21" s="32"/>
      <c r="F21" s="111"/>
      <c r="G21" s="32"/>
      <c r="H21" s="32"/>
      <c r="I21" s="32"/>
      <c r="J21" s="32">
        <f>IFERROR(LARGE(D21:I21,1),0)+IF($C$5&gt;=2,IFERROR(LARGE(D21:I21,2),0),0)+IF($C$5&gt;=3,IFERROR(LARGE(D21:I21,3),0),0)+IF($C$5&gt;=4,IFERROR(LARGE(D21:I21,4),0),0)+IF($C$5&gt;=5,IFERROR(LARGE(D21:I21,5),0),0)+IF($C$5&gt;=6,IFERROR(LARGE(D21:I21,6),0),0)</f>
        <v>18</v>
      </c>
      <c r="K21" s="32"/>
      <c r="L21" s="32"/>
      <c r="M21" s="32">
        <f>J21-(ROW(J21)-ROW(J$6))/10000</f>
        <v>17.9985</v>
      </c>
      <c r="N21" s="32">
        <f>COUNT(D21:I21)</f>
        <v>1</v>
      </c>
      <c r="O21" s="32">
        <f ca="1">IF(AND(N21=1,OFFSET(C21,0,O$3)&gt;0),"Y",0)</f>
        <v>0</v>
      </c>
      <c r="P21" s="33" t="s">
        <v>809</v>
      </c>
      <c r="Q21" s="107">
        <f>1-(P21=P20)</f>
        <v>0</v>
      </c>
      <c r="R21" s="34">
        <f>M21+S21/1000+T21/10000+U21/100000+V21/1000000+W21/10000000+X21/100000000</f>
        <v>18.016500000000001</v>
      </c>
      <c r="S21" s="34">
        <v>18</v>
      </c>
      <c r="T21" s="32"/>
      <c r="U21" s="111"/>
      <c r="V21" s="32"/>
      <c r="W21" s="32"/>
      <c r="X21" s="32"/>
      <c r="Z21" s="35">
        <v>0</v>
      </c>
      <c r="AA21" s="35">
        <v>0</v>
      </c>
      <c r="AB21" s="35">
        <v>0</v>
      </c>
      <c r="AC21" s="35">
        <v>0</v>
      </c>
      <c r="AD21" s="36">
        <v>1</v>
      </c>
      <c r="AE21" s="37">
        <v>18.016500000000001</v>
      </c>
      <c r="AF21" s="38">
        <v>18</v>
      </c>
      <c r="AG21" s="32">
        <v>36</v>
      </c>
      <c r="AH21" s="25"/>
      <c r="AI21" s="25"/>
      <c r="AJ21" s="25"/>
    </row>
    <row r="22" spans="1:36" ht="15" x14ac:dyDescent="0.25">
      <c r="A22" s="1">
        <v>15</v>
      </c>
      <c r="B22" s="1" t="s">
        <v>876</v>
      </c>
      <c r="C22" s="1" t="s">
        <v>52</v>
      </c>
      <c r="D22" s="34"/>
      <c r="E22" s="32"/>
      <c r="F22" s="111">
        <v>18</v>
      </c>
      <c r="G22" s="32"/>
      <c r="H22" s="32"/>
      <c r="I22" s="32"/>
      <c r="J22" s="32">
        <f>IFERROR(LARGE(D22:I22,1),0)+IF($C$5&gt;=2,IFERROR(LARGE(D22:I22,2),0),0)+IF($C$5&gt;=3,IFERROR(LARGE(D22:I22,3),0),0)+IF($C$5&gt;=4,IFERROR(LARGE(D22:I22,4),0),0)+IF($C$5&gt;=5,IFERROR(LARGE(D22:I22,5),0),0)+IF($C$5&gt;=6,IFERROR(LARGE(D22:I22,6),0),0)</f>
        <v>18</v>
      </c>
      <c r="K22" s="32"/>
      <c r="L22" s="32"/>
      <c r="M22" s="32">
        <f>J22-(ROW(J22)-ROW(J$6))/10000</f>
        <v>17.9984</v>
      </c>
      <c r="N22" s="32">
        <f>COUNT(D22:I22)</f>
        <v>1</v>
      </c>
      <c r="O22" s="32">
        <f ca="1">IF(AND(N22=1,OFFSET(C22,0,O$3)&gt;0),"Y",0)</f>
        <v>0</v>
      </c>
      <c r="P22" s="33" t="s">
        <v>809</v>
      </c>
      <c r="Q22" s="107">
        <f>1-(P22=P21)</f>
        <v>0</v>
      </c>
      <c r="R22" s="34">
        <f>M22+S22/1000+T22/10000+U22/100000+V22/1000000+W22/10000000+X22/100000000</f>
        <v>17.99858</v>
      </c>
      <c r="S22" s="34"/>
      <c r="T22" s="32"/>
      <c r="U22" s="111">
        <v>18</v>
      </c>
      <c r="V22" s="32"/>
      <c r="W22" s="32"/>
      <c r="X22" s="32"/>
      <c r="Z22" s="35">
        <v>0</v>
      </c>
      <c r="AA22" s="35">
        <v>0</v>
      </c>
      <c r="AB22" s="35">
        <v>0</v>
      </c>
      <c r="AC22" s="35">
        <v>0</v>
      </c>
      <c r="AD22" s="36">
        <v>1</v>
      </c>
      <c r="AE22" s="37">
        <v>17.99858</v>
      </c>
      <c r="AF22" s="38">
        <v>18</v>
      </c>
      <c r="AG22" s="32">
        <v>36</v>
      </c>
      <c r="AH22" s="25"/>
      <c r="AI22" s="25"/>
      <c r="AJ22" s="25"/>
    </row>
    <row r="23" spans="1:36" ht="15" x14ac:dyDescent="0.25">
      <c r="A23" s="1">
        <v>16</v>
      </c>
      <c r="B23" s="1" t="s">
        <v>877</v>
      </c>
      <c r="C23" s="1" t="s">
        <v>812</v>
      </c>
      <c r="D23" s="34"/>
      <c r="E23" s="32"/>
      <c r="F23" s="111">
        <v>17</v>
      </c>
      <c r="G23" s="32"/>
      <c r="H23" s="32"/>
      <c r="I23" s="32"/>
      <c r="J23" s="32">
        <f>IFERROR(LARGE(D23:I23,1),0)+IF($C$5&gt;=2,IFERROR(LARGE(D23:I23,2),0),0)+IF($C$5&gt;=3,IFERROR(LARGE(D23:I23,3),0),0)+IF($C$5&gt;=4,IFERROR(LARGE(D23:I23,4),0),0)+IF($C$5&gt;=5,IFERROR(LARGE(D23:I23,5),0),0)+IF($C$5&gt;=6,IFERROR(LARGE(D23:I23,6),0),0)</f>
        <v>17</v>
      </c>
      <c r="K23" s="32"/>
      <c r="L23" s="32"/>
      <c r="M23" s="32">
        <f>J23-(ROW(J23)-ROW(J$6))/10000</f>
        <v>16.9983</v>
      </c>
      <c r="N23" s="32">
        <f>COUNT(D23:I23)</f>
        <v>1</v>
      </c>
      <c r="O23" s="32">
        <f ca="1">IF(AND(N23=1,OFFSET(C23,0,O$3)&gt;0),"Y",0)</f>
        <v>0</v>
      </c>
      <c r="P23" s="33" t="s">
        <v>809</v>
      </c>
      <c r="Q23" s="107">
        <f>1-(P23=P22)</f>
        <v>0</v>
      </c>
      <c r="R23" s="34">
        <f>M23+S23/1000+T23/10000+U23/100000+V23/1000000+W23/10000000+X23/100000000</f>
        <v>16.998470000000001</v>
      </c>
      <c r="S23" s="34"/>
      <c r="T23" s="32"/>
      <c r="U23" s="111">
        <v>17</v>
      </c>
      <c r="V23" s="32"/>
      <c r="W23" s="32"/>
      <c r="X23" s="32"/>
      <c r="Z23" s="35">
        <v>0</v>
      </c>
      <c r="AA23" s="35">
        <v>0</v>
      </c>
      <c r="AB23" s="35">
        <v>0</v>
      </c>
      <c r="AC23" s="35">
        <v>0</v>
      </c>
      <c r="AD23" s="36">
        <v>1</v>
      </c>
      <c r="AE23" s="37">
        <v>16.998470000000001</v>
      </c>
      <c r="AF23" s="38">
        <v>17</v>
      </c>
      <c r="AG23" s="32">
        <v>34</v>
      </c>
      <c r="AH23" s="25"/>
      <c r="AI23" s="25"/>
      <c r="AJ23" s="25"/>
    </row>
    <row r="24" spans="1:36" ht="15" x14ac:dyDescent="0.25">
      <c r="A24" s="1">
        <v>17</v>
      </c>
      <c r="B24" s="1" t="s">
        <v>878</v>
      </c>
      <c r="C24" s="1" t="s">
        <v>34</v>
      </c>
      <c r="D24" s="34">
        <v>16</v>
      </c>
      <c r="E24" s="32"/>
      <c r="F24" s="111"/>
      <c r="G24" s="32"/>
      <c r="H24" s="32"/>
      <c r="I24" s="32"/>
      <c r="J24" s="32">
        <f>IFERROR(LARGE(D24:I24,1),0)+IF($C$5&gt;=2,IFERROR(LARGE(D24:I24,2),0),0)+IF($C$5&gt;=3,IFERROR(LARGE(D24:I24,3),0),0)+IF($C$5&gt;=4,IFERROR(LARGE(D24:I24,4),0),0)+IF($C$5&gt;=5,IFERROR(LARGE(D24:I24,5),0),0)+IF($C$5&gt;=6,IFERROR(LARGE(D24:I24,6),0),0)</f>
        <v>16</v>
      </c>
      <c r="K24" s="32"/>
      <c r="L24" s="32"/>
      <c r="M24" s="32">
        <f>J24-(ROW(J24)-ROW(J$6))/10000</f>
        <v>15.998200000000001</v>
      </c>
      <c r="N24" s="32">
        <f>COUNT(D24:I24)</f>
        <v>1</v>
      </c>
      <c r="O24" s="32">
        <f ca="1">IF(AND(N24=1,OFFSET(C24,0,O$3)&gt;0),"Y",0)</f>
        <v>0</v>
      </c>
      <c r="P24" s="33" t="s">
        <v>809</v>
      </c>
      <c r="Q24" s="107">
        <f>1-(P24=P23)</f>
        <v>0</v>
      </c>
      <c r="R24" s="34">
        <f>M24+S24/1000+T24/10000+U24/100000+V24/1000000+W24/10000000+X24/100000000</f>
        <v>16.014199999999999</v>
      </c>
      <c r="S24" s="34">
        <v>16</v>
      </c>
      <c r="T24" s="32"/>
      <c r="U24" s="111"/>
      <c r="V24" s="32"/>
      <c r="W24" s="32"/>
      <c r="X24" s="32"/>
      <c r="Z24" s="35">
        <v>0</v>
      </c>
      <c r="AA24" s="35">
        <v>0</v>
      </c>
      <c r="AB24" s="35">
        <v>0</v>
      </c>
      <c r="AC24" s="35">
        <v>0</v>
      </c>
      <c r="AD24" s="36">
        <v>1</v>
      </c>
      <c r="AE24" s="37">
        <v>16.014199999999999</v>
      </c>
      <c r="AF24" s="38">
        <v>16</v>
      </c>
      <c r="AG24" s="32">
        <v>32</v>
      </c>
      <c r="AH24" s="25"/>
      <c r="AI24" s="25"/>
      <c r="AJ24" s="25"/>
    </row>
    <row r="25" spans="1:36" ht="3" customHeight="1" x14ac:dyDescent="0.25">
      <c r="C25" s="112"/>
      <c r="D25" s="113"/>
      <c r="E25" s="114"/>
      <c r="F25" s="114"/>
      <c r="G25" s="32"/>
      <c r="H25" s="115"/>
      <c r="I25" s="32"/>
      <c r="J25" s="32"/>
      <c r="K25" s="32"/>
      <c r="L25" s="32"/>
      <c r="M25" s="32"/>
      <c r="N25" s="32"/>
      <c r="O25" s="32"/>
      <c r="P25" s="32"/>
      <c r="Q25" s="32"/>
      <c r="R25" s="34"/>
      <c r="S25" s="32"/>
      <c r="T25" s="32"/>
      <c r="U25" s="111"/>
      <c r="V25" s="32"/>
      <c r="W25" s="32"/>
      <c r="X25" s="32"/>
      <c r="AD25" s="1"/>
      <c r="AE25" s="38"/>
      <c r="AF25" s="25"/>
      <c r="AG25" s="25"/>
      <c r="AH25" s="25"/>
      <c r="AI25" s="25"/>
      <c r="AJ25" s="25"/>
    </row>
    <row r="26" spans="1:36" ht="15" x14ac:dyDescent="0.25">
      <c r="C26" s="112"/>
      <c r="D26" s="113"/>
      <c r="E26" s="114"/>
      <c r="F26" s="114"/>
      <c r="G26" s="32"/>
      <c r="H26" s="115"/>
      <c r="I26" s="32"/>
      <c r="J26" s="32"/>
      <c r="K26" s="32"/>
      <c r="L26" s="32"/>
      <c r="M26" s="32"/>
      <c r="N26" s="32"/>
      <c r="O26" s="32"/>
      <c r="P26" s="32"/>
      <c r="Q26" s="32"/>
      <c r="R26" s="34"/>
      <c r="S26" s="113"/>
      <c r="T26" s="114"/>
      <c r="U26" s="114"/>
      <c r="V26" s="32"/>
      <c r="W26" s="115"/>
      <c r="X26" s="32"/>
      <c r="AD26" s="1"/>
      <c r="AE26" s="38"/>
      <c r="AF26" s="25"/>
      <c r="AG26" s="25"/>
      <c r="AH26" s="25"/>
      <c r="AI26" s="25"/>
      <c r="AJ26" s="25"/>
    </row>
    <row r="27" spans="1:36" ht="15" x14ac:dyDescent="0.25">
      <c r="A27" s="26" t="s">
        <v>819</v>
      </c>
      <c r="C27" s="112"/>
      <c r="D27" s="113"/>
      <c r="E27" s="114"/>
      <c r="F27" s="114"/>
      <c r="G27" s="32"/>
      <c r="H27" s="32"/>
      <c r="I27" s="32"/>
      <c r="J27" s="32"/>
      <c r="K27" s="32"/>
      <c r="L27" s="32"/>
      <c r="M27" s="32"/>
      <c r="N27" s="32"/>
      <c r="O27" s="32"/>
      <c r="P27" s="84" t="str">
        <f>A27</f>
        <v>U11G</v>
      </c>
      <c r="Q27" s="32"/>
      <c r="R27" s="34"/>
      <c r="S27" s="32"/>
      <c r="T27" s="32"/>
      <c r="U27" s="32"/>
      <c r="V27" s="32"/>
      <c r="W27" s="32"/>
      <c r="X27" s="32"/>
      <c r="AD27" s="1"/>
      <c r="AE27" s="38"/>
      <c r="AF27" s="25"/>
      <c r="AG27" s="25"/>
      <c r="AH27" s="25">
        <v>75</v>
      </c>
      <c r="AI27" s="25">
        <v>72</v>
      </c>
      <c r="AJ27" s="25">
        <v>68</v>
      </c>
    </row>
    <row r="28" spans="1:36" x14ac:dyDescent="0.2">
      <c r="A28" s="1">
        <v>1</v>
      </c>
      <c r="B28" s="1" t="s">
        <v>820</v>
      </c>
      <c r="C28" s="98" t="s">
        <v>24</v>
      </c>
      <c r="D28" s="116">
        <v>25</v>
      </c>
      <c r="E28" s="114">
        <v>25</v>
      </c>
      <c r="F28" s="114">
        <v>25</v>
      </c>
      <c r="G28" s="32">
        <v>25</v>
      </c>
      <c r="H28" s="32"/>
      <c r="I28" s="32"/>
      <c r="J28" s="32">
        <f>IFERROR(LARGE(D28:I28,1),0)+IF($C$5&gt;=2,IFERROR(LARGE(D28:I28,2),0),0)+IF($C$5&gt;=3,IFERROR(LARGE(D28:I28,3),0),0)+IF($C$5&gt;=4,IFERROR(LARGE(D28:I28,4),0),0)+IF($C$5&gt;=5,IFERROR(LARGE(D28:I28,5),0),0)+IF($C$5&gt;=6,IFERROR(LARGE(D28:I28,6),0),0)</f>
        <v>75</v>
      </c>
      <c r="K28" s="32"/>
      <c r="L28" s="32" t="s">
        <v>879</v>
      </c>
      <c r="M28" s="32">
        <f>J28-(ROW(J28)-ROW(J$6))/10000</f>
        <v>74.997799999999998</v>
      </c>
      <c r="N28" s="32">
        <f>COUNT(D28:I28)</f>
        <v>4</v>
      </c>
      <c r="O28" s="32">
        <f ca="1">IF(AND(N28=1,OFFSET(C28,0,O$3)&gt;0),"Y",0)</f>
        <v>0</v>
      </c>
      <c r="P28" s="33" t="s">
        <v>819</v>
      </c>
      <c r="Q28" s="107">
        <f>1-(P28=P27)</f>
        <v>0</v>
      </c>
      <c r="R28" s="34">
        <f>M28+S28/1000+T28/10000+U28/100000+V28/1000000+W28/10000000+X28/100000000</f>
        <v>75.025574999999989</v>
      </c>
      <c r="S28" s="116">
        <v>25</v>
      </c>
      <c r="T28" s="114">
        <v>25</v>
      </c>
      <c r="U28" s="114">
        <v>25</v>
      </c>
      <c r="V28" s="32">
        <v>25</v>
      </c>
      <c r="W28" s="32"/>
      <c r="X28" s="32"/>
      <c r="Z28" s="35">
        <v>0</v>
      </c>
      <c r="AA28" s="35">
        <v>0</v>
      </c>
      <c r="AB28" s="35">
        <v>0</v>
      </c>
      <c r="AC28" s="35">
        <v>0</v>
      </c>
      <c r="AD28" s="36">
        <v>4</v>
      </c>
      <c r="AE28" s="37">
        <v>75.025574999999989</v>
      </c>
      <c r="AF28" s="38">
        <v>25</v>
      </c>
      <c r="AG28" s="32">
        <v>75</v>
      </c>
      <c r="AH28" s="25" t="s">
        <v>879</v>
      </c>
      <c r="AI28" s="25"/>
      <c r="AJ28" s="25"/>
    </row>
    <row r="29" spans="1:36" x14ac:dyDescent="0.2">
      <c r="A29" s="1">
        <v>2</v>
      </c>
      <c r="B29" s="1" t="s">
        <v>821</v>
      </c>
      <c r="C29" s="98" t="s">
        <v>29</v>
      </c>
      <c r="D29" s="116">
        <v>24</v>
      </c>
      <c r="E29" s="114">
        <v>24</v>
      </c>
      <c r="F29" s="114">
        <v>24</v>
      </c>
      <c r="G29" s="32">
        <v>24</v>
      </c>
      <c r="H29" s="32"/>
      <c r="I29" s="32"/>
      <c r="J29" s="32">
        <f>IFERROR(LARGE(D29:I29,1),0)+IF($C$5&gt;=2,IFERROR(LARGE(D29:I29,2),0),0)+IF($C$5&gt;=3,IFERROR(LARGE(D29:I29,3),0),0)+IF($C$5&gt;=4,IFERROR(LARGE(D29:I29,4),0),0)+IF($C$5&gt;=5,IFERROR(LARGE(D29:I29,5),0),0)+IF($C$5&gt;=6,IFERROR(LARGE(D29:I29,6),0),0)</f>
        <v>72</v>
      </c>
      <c r="K29" s="32"/>
      <c r="L29" s="32" t="s">
        <v>880</v>
      </c>
      <c r="M29" s="32">
        <f>J29-(ROW(J29)-ROW(J$6))/10000</f>
        <v>71.997699999999995</v>
      </c>
      <c r="N29" s="32">
        <f>COUNT(D29:I29)</f>
        <v>4</v>
      </c>
      <c r="O29" s="32">
        <f ca="1">IF(AND(N29=1,OFFSET(C29,0,O$3)&gt;0),"Y",0)</f>
        <v>0</v>
      </c>
      <c r="P29" s="33" t="s">
        <v>819</v>
      </c>
      <c r="Q29" s="107">
        <f>1-(P29=P28)</f>
        <v>0</v>
      </c>
      <c r="R29" s="34">
        <f>M29+S29/1000+T29/10000+U29/100000+V29/1000000+W29/10000000+X29/100000000</f>
        <v>72.024363999999991</v>
      </c>
      <c r="S29" s="116">
        <v>24</v>
      </c>
      <c r="T29" s="114">
        <v>24</v>
      </c>
      <c r="U29" s="114">
        <v>24</v>
      </c>
      <c r="V29" s="32">
        <v>24</v>
      </c>
      <c r="W29" s="32"/>
      <c r="X29" s="32"/>
      <c r="Z29" s="35">
        <v>0</v>
      </c>
      <c r="AA29" s="35">
        <v>0</v>
      </c>
      <c r="AB29" s="35">
        <v>0</v>
      </c>
      <c r="AC29" s="35">
        <v>0</v>
      </c>
      <c r="AD29" s="36">
        <v>4</v>
      </c>
      <c r="AE29" s="37">
        <v>72.024363999999991</v>
      </c>
      <c r="AF29" s="38">
        <v>24</v>
      </c>
      <c r="AG29" s="32">
        <v>72</v>
      </c>
      <c r="AH29" s="25"/>
      <c r="AI29" s="25" t="s">
        <v>880</v>
      </c>
      <c r="AJ29" s="25"/>
    </row>
    <row r="30" spans="1:36" x14ac:dyDescent="0.2">
      <c r="A30" s="1">
        <v>3</v>
      </c>
      <c r="B30" s="1" t="s">
        <v>825</v>
      </c>
      <c r="C30" s="98" t="s">
        <v>34</v>
      </c>
      <c r="D30" s="116">
        <v>22</v>
      </c>
      <c r="E30" s="114">
        <v>23</v>
      </c>
      <c r="F30" s="114">
        <v>23</v>
      </c>
      <c r="G30" s="32">
        <v>20</v>
      </c>
      <c r="H30" s="32"/>
      <c r="I30" s="32"/>
      <c r="J30" s="32">
        <f>IFERROR(LARGE(D30:I30,1),0)+IF($C$5&gt;=2,IFERROR(LARGE(D30:I30,2),0),0)+IF($C$5&gt;=3,IFERROR(LARGE(D30:I30,3),0),0)+IF($C$5&gt;=4,IFERROR(LARGE(D30:I30,4),0),0)+IF($C$5&gt;=5,IFERROR(LARGE(D30:I30,5),0),0)+IF($C$5&gt;=6,IFERROR(LARGE(D30:I30,6),0),0)</f>
        <v>68</v>
      </c>
      <c r="K30" s="32"/>
      <c r="L30" s="32" t="s">
        <v>881</v>
      </c>
      <c r="M30" s="32">
        <f>J30-(ROW(J30)-ROW(J$6))/10000</f>
        <v>67.997600000000006</v>
      </c>
      <c r="N30" s="32">
        <f>COUNT(D30:I30)</f>
        <v>4</v>
      </c>
      <c r="O30" s="32">
        <f ca="1">IF(AND(N30=1,OFFSET(C30,0,O$3)&gt;0),"Y",0)</f>
        <v>0</v>
      </c>
      <c r="P30" s="33" t="s">
        <v>819</v>
      </c>
      <c r="Q30" s="107">
        <f>1-(P30=P29)</f>
        <v>0</v>
      </c>
      <c r="R30" s="34">
        <f>M30+S30/1000+T30/10000+U30/100000+V30/1000000+W30/10000000+X30/100000000</f>
        <v>68.022150000000025</v>
      </c>
      <c r="S30" s="116">
        <v>22</v>
      </c>
      <c r="T30" s="114">
        <v>23</v>
      </c>
      <c r="U30" s="114">
        <v>23</v>
      </c>
      <c r="V30" s="32">
        <v>20</v>
      </c>
      <c r="W30" s="32"/>
      <c r="X30" s="32"/>
      <c r="Z30" s="35">
        <v>0</v>
      </c>
      <c r="AA30" s="35">
        <v>0</v>
      </c>
      <c r="AB30" s="35">
        <v>0</v>
      </c>
      <c r="AC30" s="35">
        <v>0</v>
      </c>
      <c r="AD30" s="36">
        <v>4</v>
      </c>
      <c r="AE30" s="37">
        <v>68.022150000000025</v>
      </c>
      <c r="AF30" s="38">
        <v>23</v>
      </c>
      <c r="AG30" s="32">
        <v>69</v>
      </c>
      <c r="AH30" s="25"/>
      <c r="AI30" s="25"/>
      <c r="AJ30" s="25" t="s">
        <v>881</v>
      </c>
    </row>
    <row r="31" spans="1:36" x14ac:dyDescent="0.2">
      <c r="A31" s="1">
        <v>4</v>
      </c>
      <c r="B31" s="1" t="s">
        <v>824</v>
      </c>
      <c r="C31" s="98" t="s">
        <v>34</v>
      </c>
      <c r="D31" s="116">
        <v>23</v>
      </c>
      <c r="E31" s="114">
        <v>21</v>
      </c>
      <c r="F31" s="114">
        <v>21</v>
      </c>
      <c r="G31" s="32">
        <v>21</v>
      </c>
      <c r="H31" s="32"/>
      <c r="I31" s="32"/>
      <c r="J31" s="32">
        <f>IFERROR(LARGE(D31:I31,1),0)+IF($C$5&gt;=2,IFERROR(LARGE(D31:I31,2),0),0)+IF($C$5&gt;=3,IFERROR(LARGE(D31:I31,3),0),0)+IF($C$5&gt;=4,IFERROR(LARGE(D31:I31,4),0),0)+IF($C$5&gt;=5,IFERROR(LARGE(D31:I31,5),0),0)+IF($C$5&gt;=6,IFERROR(LARGE(D31:I31,6),0),0)</f>
        <v>65</v>
      </c>
      <c r="K31" s="32"/>
      <c r="L31" s="32"/>
      <c r="M31" s="32">
        <f>J31-(ROW(J31)-ROW(J$6))/10000</f>
        <v>64.997500000000002</v>
      </c>
      <c r="N31" s="32">
        <f>COUNT(D31:I31)</f>
        <v>4</v>
      </c>
      <c r="O31" s="32">
        <f ca="1">IF(AND(N31=1,OFFSET(C31,0,O$3)&gt;0),"Y",0)</f>
        <v>0</v>
      </c>
      <c r="P31" s="33" t="s">
        <v>819</v>
      </c>
      <c r="Q31" s="107">
        <f>1-(P31=P30)</f>
        <v>0</v>
      </c>
      <c r="R31" s="34">
        <f>M31+S31/1000+T31/10000+U31/100000+V31/1000000+W31/10000000+X31/100000000</f>
        <v>65.022830999999996</v>
      </c>
      <c r="S31" s="116">
        <v>23</v>
      </c>
      <c r="T31" s="114">
        <v>21</v>
      </c>
      <c r="U31" s="114">
        <v>21</v>
      </c>
      <c r="V31" s="32">
        <v>21</v>
      </c>
      <c r="W31" s="32"/>
      <c r="X31" s="32"/>
      <c r="Z31" s="35">
        <v>0</v>
      </c>
      <c r="AA31" s="35">
        <v>0</v>
      </c>
      <c r="AB31" s="35">
        <v>0</v>
      </c>
      <c r="AC31" s="35">
        <v>0</v>
      </c>
      <c r="AD31" s="36">
        <v>4</v>
      </c>
      <c r="AE31" s="37">
        <v>65.022830999999996</v>
      </c>
      <c r="AF31" s="38">
        <v>23</v>
      </c>
      <c r="AG31" s="32">
        <v>67</v>
      </c>
      <c r="AH31" s="25"/>
      <c r="AI31" s="25"/>
      <c r="AJ31" s="25"/>
    </row>
    <row r="32" spans="1:36" x14ac:dyDescent="0.2">
      <c r="A32" s="1">
        <v>5</v>
      </c>
      <c r="B32" s="1" t="s">
        <v>882</v>
      </c>
      <c r="C32" s="98" t="s">
        <v>34</v>
      </c>
      <c r="D32" s="116">
        <v>18</v>
      </c>
      <c r="E32" s="114">
        <v>20</v>
      </c>
      <c r="F32" s="114">
        <v>19</v>
      </c>
      <c r="G32" s="32"/>
      <c r="H32" s="32"/>
      <c r="I32" s="32"/>
      <c r="J32" s="32">
        <f>IFERROR(LARGE(D32:I32,1),0)+IF($C$5&gt;=2,IFERROR(LARGE(D32:I32,2),0),0)+IF($C$5&gt;=3,IFERROR(LARGE(D32:I32,3),0),0)+IF($C$5&gt;=4,IFERROR(LARGE(D32:I32,4),0),0)+IF($C$5&gt;=5,IFERROR(LARGE(D32:I32,5),0),0)+IF($C$5&gt;=6,IFERROR(LARGE(D32:I32,6),0),0)</f>
        <v>57</v>
      </c>
      <c r="K32" s="32"/>
      <c r="L32" s="32"/>
      <c r="M32" s="32">
        <f>J32-(ROW(J32)-ROW(J$6))/10000</f>
        <v>56.997399999999999</v>
      </c>
      <c r="N32" s="32">
        <f>COUNT(D32:I32)</f>
        <v>3</v>
      </c>
      <c r="O32" s="32">
        <f ca="1">IF(AND(N32=1,OFFSET(C32,0,O$3)&gt;0),"Y",0)</f>
        <v>0</v>
      </c>
      <c r="P32" s="33" t="s">
        <v>819</v>
      </c>
      <c r="Q32" s="107">
        <f>1-(P32=P31)</f>
        <v>0</v>
      </c>
      <c r="R32" s="34">
        <f>M32+S32/1000+T32/10000+U32/100000+V32/1000000+W32/10000000+X32/100000000</f>
        <v>57.017590000000006</v>
      </c>
      <c r="S32" s="116">
        <v>18</v>
      </c>
      <c r="T32" s="114">
        <v>20</v>
      </c>
      <c r="U32" s="114">
        <v>19</v>
      </c>
      <c r="V32" s="32"/>
      <c r="W32" s="32"/>
      <c r="X32" s="32"/>
      <c r="Z32" s="35">
        <v>0</v>
      </c>
      <c r="AA32" s="35">
        <v>0</v>
      </c>
      <c r="AB32" s="35">
        <v>0</v>
      </c>
      <c r="AC32" s="35">
        <v>0</v>
      </c>
      <c r="AD32" s="36">
        <v>3</v>
      </c>
      <c r="AE32" s="37">
        <v>57.017590000000006</v>
      </c>
      <c r="AF32" s="38">
        <v>20</v>
      </c>
      <c r="AG32" s="32">
        <v>59</v>
      </c>
      <c r="AH32" s="25"/>
      <c r="AI32" s="25"/>
      <c r="AJ32" s="25"/>
    </row>
    <row r="33" spans="1:36" x14ac:dyDescent="0.2">
      <c r="A33" s="1">
        <v>6</v>
      </c>
      <c r="B33" s="1" t="s">
        <v>883</v>
      </c>
      <c r="C33" s="98" t="s">
        <v>59</v>
      </c>
      <c r="D33" s="116">
        <v>17</v>
      </c>
      <c r="E33" s="114">
        <v>19</v>
      </c>
      <c r="F33" s="114">
        <v>20</v>
      </c>
      <c r="G33" s="32"/>
      <c r="H33" s="32"/>
      <c r="I33" s="32"/>
      <c r="J33" s="32">
        <f>IFERROR(LARGE(D33:I33,1),0)+IF($C$5&gt;=2,IFERROR(LARGE(D33:I33,2),0),0)+IF($C$5&gt;=3,IFERROR(LARGE(D33:I33,3),0),0)+IF($C$5&gt;=4,IFERROR(LARGE(D33:I33,4),0),0)+IF($C$5&gt;=5,IFERROR(LARGE(D33:I33,5),0),0)+IF($C$5&gt;=6,IFERROR(LARGE(D33:I33,6),0),0)</f>
        <v>56</v>
      </c>
      <c r="K33" s="32"/>
      <c r="L33" s="32"/>
      <c r="M33" s="32">
        <f>J33-(ROW(J33)-ROW(J$6))/10000</f>
        <v>55.997300000000003</v>
      </c>
      <c r="N33" s="32">
        <f>COUNT(D33:I33)</f>
        <v>3</v>
      </c>
      <c r="O33" s="32">
        <f ca="1">IF(AND(N33=1,OFFSET(C33,0,O$3)&gt;0),"Y",0)</f>
        <v>0</v>
      </c>
      <c r="P33" s="33" t="s">
        <v>819</v>
      </c>
      <c r="Q33" s="107">
        <f>1-(P33=P32)</f>
        <v>0</v>
      </c>
      <c r="R33" s="34">
        <f>M33+S33/1000+T33/10000+U33/100000+V33/1000000+W33/10000000+X33/100000000</f>
        <v>56.016400000000004</v>
      </c>
      <c r="S33" s="116">
        <v>17</v>
      </c>
      <c r="T33" s="114">
        <v>19</v>
      </c>
      <c r="U33" s="114">
        <v>20</v>
      </c>
      <c r="V33" s="32"/>
      <c r="W33" s="32"/>
      <c r="X33" s="32"/>
      <c r="Z33" s="35">
        <v>0</v>
      </c>
      <c r="AA33" s="35">
        <v>0</v>
      </c>
      <c r="AB33" s="35">
        <v>0</v>
      </c>
      <c r="AC33" s="35">
        <v>0</v>
      </c>
      <c r="AD33" s="36">
        <v>3</v>
      </c>
      <c r="AE33" s="37">
        <v>56.016400000000004</v>
      </c>
      <c r="AF33" s="38">
        <v>20</v>
      </c>
      <c r="AG33" s="32">
        <v>59</v>
      </c>
      <c r="AH33" s="25"/>
      <c r="AI33" s="25"/>
      <c r="AJ33" s="25"/>
    </row>
    <row r="34" spans="1:36" x14ac:dyDescent="0.2">
      <c r="A34" s="1">
        <v>7</v>
      </c>
      <c r="B34" s="1" t="s">
        <v>822</v>
      </c>
      <c r="C34" s="98" t="s">
        <v>242</v>
      </c>
      <c r="D34" s="116"/>
      <c r="E34" s="114"/>
      <c r="F34" s="114">
        <v>22</v>
      </c>
      <c r="G34" s="32">
        <v>23</v>
      </c>
      <c r="H34" s="32"/>
      <c r="I34" s="32"/>
      <c r="J34" s="32">
        <f>IFERROR(LARGE(D34:I34,1),0)+IF($C$5&gt;=2,IFERROR(LARGE(D34:I34,2),0),0)+IF($C$5&gt;=3,IFERROR(LARGE(D34:I34,3),0),0)+IF($C$5&gt;=4,IFERROR(LARGE(D34:I34,4),0),0)+IF($C$5&gt;=5,IFERROR(LARGE(D34:I34,5),0),0)+IF($C$5&gt;=6,IFERROR(LARGE(D34:I34,6),0),0)</f>
        <v>45</v>
      </c>
      <c r="K34" s="32"/>
      <c r="L34" s="32"/>
      <c r="M34" s="32">
        <f>J34-(ROW(J34)-ROW(J$6))/10000</f>
        <v>44.997199999999999</v>
      </c>
      <c r="N34" s="32">
        <f>COUNT(D34:I34)</f>
        <v>2</v>
      </c>
      <c r="O34" s="32">
        <f ca="1">IF(AND(N34=1,OFFSET(C34,0,O$3)&gt;0),"Y",0)</f>
        <v>0</v>
      </c>
      <c r="P34" s="33" t="s">
        <v>819</v>
      </c>
      <c r="Q34" s="107">
        <f>1-(P34=P33)</f>
        <v>0</v>
      </c>
      <c r="R34" s="34">
        <f>M34+S34/1000+T34/10000+U34/100000+V34/1000000+W34/10000000+X34/100000000</f>
        <v>44.997442999999997</v>
      </c>
      <c r="S34" s="116"/>
      <c r="T34" s="114"/>
      <c r="U34" s="114">
        <v>22</v>
      </c>
      <c r="V34" s="32">
        <v>23</v>
      </c>
      <c r="W34" s="32"/>
      <c r="X34" s="32"/>
      <c r="Z34" s="35">
        <v>0</v>
      </c>
      <c r="AA34" s="35">
        <v>0</v>
      </c>
      <c r="AB34" s="35">
        <v>0</v>
      </c>
      <c r="AC34" s="35">
        <v>0</v>
      </c>
      <c r="AD34" s="36">
        <v>2</v>
      </c>
      <c r="AE34" s="37">
        <v>44.997442999999997</v>
      </c>
      <c r="AF34" s="38">
        <v>23</v>
      </c>
      <c r="AG34" s="32">
        <v>68</v>
      </c>
      <c r="AH34" s="25"/>
      <c r="AI34" s="25"/>
      <c r="AJ34" s="25" t="s">
        <v>881</v>
      </c>
    </row>
    <row r="35" spans="1:36" x14ac:dyDescent="0.2">
      <c r="A35" s="1">
        <v>8</v>
      </c>
      <c r="B35" s="1" t="s">
        <v>884</v>
      </c>
      <c r="C35" s="98" t="s">
        <v>242</v>
      </c>
      <c r="D35" s="116">
        <v>21</v>
      </c>
      <c r="E35" s="114">
        <v>22</v>
      </c>
      <c r="F35" s="114"/>
      <c r="G35" s="32"/>
      <c r="H35" s="32"/>
      <c r="I35" s="32"/>
      <c r="J35" s="32">
        <f>IFERROR(LARGE(D35:I35,1),0)+IF($C$5&gt;=2,IFERROR(LARGE(D35:I35,2),0),0)+IF($C$5&gt;=3,IFERROR(LARGE(D35:I35,3),0),0)+IF($C$5&gt;=4,IFERROR(LARGE(D35:I35,4),0),0)+IF($C$5&gt;=5,IFERROR(LARGE(D35:I35,5),0),0)+IF($C$5&gt;=6,IFERROR(LARGE(D35:I35,6),0),0)</f>
        <v>43</v>
      </c>
      <c r="K35" s="32"/>
      <c r="L35" s="32"/>
      <c r="M35" s="32">
        <f>J35-(ROW(J35)-ROW(J$6))/10000</f>
        <v>42.997100000000003</v>
      </c>
      <c r="N35" s="32">
        <f>COUNT(D35:I35)</f>
        <v>2</v>
      </c>
      <c r="O35" s="32">
        <f ca="1">IF(AND(N35=1,OFFSET(C35,0,O$3)&gt;0),"Y",0)</f>
        <v>0</v>
      </c>
      <c r="P35" s="33" t="s">
        <v>819</v>
      </c>
      <c r="Q35" s="107">
        <f>1-(P35=P34)</f>
        <v>0</v>
      </c>
      <c r="R35" s="34">
        <f>M35+S35/1000+T35/10000+U35/100000+V35/1000000+W35/10000000+X35/100000000</f>
        <v>43.020300000000006</v>
      </c>
      <c r="S35" s="116">
        <v>21</v>
      </c>
      <c r="T35" s="114">
        <v>22</v>
      </c>
      <c r="U35" s="114"/>
      <c r="V35" s="32"/>
      <c r="W35" s="32"/>
      <c r="X35" s="32"/>
      <c r="Z35" s="35">
        <v>0</v>
      </c>
      <c r="AA35" s="35">
        <v>0</v>
      </c>
      <c r="AB35" s="35">
        <v>0</v>
      </c>
      <c r="AC35" s="35">
        <v>0</v>
      </c>
      <c r="AD35" s="36">
        <v>2</v>
      </c>
      <c r="AE35" s="37">
        <v>43.020300000000006</v>
      </c>
      <c r="AF35" s="38">
        <v>22</v>
      </c>
      <c r="AG35" s="32">
        <v>65</v>
      </c>
      <c r="AH35" s="25"/>
      <c r="AI35" s="25"/>
      <c r="AJ35" s="25"/>
    </row>
    <row r="36" spans="1:36" x14ac:dyDescent="0.2">
      <c r="A36" s="1">
        <v>9</v>
      </c>
      <c r="B36" s="1" t="s">
        <v>885</v>
      </c>
      <c r="C36" s="98" t="s">
        <v>34</v>
      </c>
      <c r="D36" s="116">
        <v>19</v>
      </c>
      <c r="E36" s="114"/>
      <c r="F36" s="114">
        <v>18</v>
      </c>
      <c r="G36" s="32"/>
      <c r="H36" s="32"/>
      <c r="I36" s="32"/>
      <c r="J36" s="32">
        <f>IFERROR(LARGE(D36:I36,1),0)+IF($C$5&gt;=2,IFERROR(LARGE(D36:I36,2),0),0)+IF($C$5&gt;=3,IFERROR(LARGE(D36:I36,3),0),0)+IF($C$5&gt;=4,IFERROR(LARGE(D36:I36,4),0),0)+IF($C$5&gt;=5,IFERROR(LARGE(D36:I36,5),0),0)+IF($C$5&gt;=6,IFERROR(LARGE(D36:I36,6),0),0)</f>
        <v>37</v>
      </c>
      <c r="K36" s="32"/>
      <c r="L36" s="32"/>
      <c r="M36" s="32">
        <f>J36-(ROW(J36)-ROW(J$6))/10000</f>
        <v>36.997</v>
      </c>
      <c r="N36" s="32">
        <f>COUNT(D36:I36)</f>
        <v>2</v>
      </c>
      <c r="O36" s="32">
        <f ca="1">IF(AND(N36=1,OFFSET(C36,0,O$3)&gt;0),"Y",0)</f>
        <v>0</v>
      </c>
      <c r="P36" s="33" t="s">
        <v>819</v>
      </c>
      <c r="Q36" s="107">
        <f>1-(P36=P35)</f>
        <v>0</v>
      </c>
      <c r="R36" s="34">
        <f>M36+S36/1000+T36/10000+U36/100000+V36/1000000+W36/10000000+X36/100000000</f>
        <v>37.016179999999999</v>
      </c>
      <c r="S36" s="116">
        <v>19</v>
      </c>
      <c r="T36" s="114"/>
      <c r="U36" s="114">
        <v>18</v>
      </c>
      <c r="V36" s="32"/>
      <c r="W36" s="32"/>
      <c r="X36" s="32"/>
      <c r="Z36" s="35">
        <v>0</v>
      </c>
      <c r="AA36" s="35">
        <v>0</v>
      </c>
      <c r="AB36" s="35">
        <v>0</v>
      </c>
      <c r="AC36" s="35">
        <v>0</v>
      </c>
      <c r="AD36" s="36">
        <v>2</v>
      </c>
      <c r="AE36" s="37">
        <v>37.016179999999999</v>
      </c>
      <c r="AF36" s="38">
        <v>19</v>
      </c>
      <c r="AG36" s="32">
        <v>56</v>
      </c>
      <c r="AH36" s="25"/>
      <c r="AI36" s="25"/>
      <c r="AJ36" s="25"/>
    </row>
    <row r="37" spans="1:36" x14ac:dyDescent="0.2">
      <c r="A37" s="1">
        <v>10</v>
      </c>
      <c r="B37" s="1" t="s">
        <v>823</v>
      </c>
      <c r="C37" s="98" t="s">
        <v>242</v>
      </c>
      <c r="D37" s="116"/>
      <c r="E37" s="114"/>
      <c r="F37" s="114"/>
      <c r="G37" s="32">
        <v>22</v>
      </c>
      <c r="H37" s="32"/>
      <c r="I37" s="32"/>
      <c r="J37" s="32">
        <f>IFERROR(LARGE(D37:I37,1),0)+IF($C$5&gt;=2,IFERROR(LARGE(D37:I37,2),0),0)+IF($C$5&gt;=3,IFERROR(LARGE(D37:I37,3),0),0)+IF($C$5&gt;=4,IFERROR(LARGE(D37:I37,4),0),0)+IF($C$5&gt;=5,IFERROR(LARGE(D37:I37,5),0),0)+IF($C$5&gt;=6,IFERROR(LARGE(D37:I37,6),0),0)</f>
        <v>22</v>
      </c>
      <c r="K37" s="32"/>
      <c r="L37" s="32"/>
      <c r="M37" s="32">
        <f>J37-(ROW(J37)-ROW(J$6))/10000</f>
        <v>21.9969</v>
      </c>
      <c r="N37" s="32">
        <f>COUNT(D37:I37)</f>
        <v>1</v>
      </c>
      <c r="O37" s="32" t="str">
        <f ca="1">IF(AND(N37=1,OFFSET(C37,0,O$3)&gt;0),"Y",0)</f>
        <v>Y</v>
      </c>
      <c r="P37" s="33" t="s">
        <v>819</v>
      </c>
      <c r="Q37" s="107">
        <f>1-(P37=P36)</f>
        <v>0</v>
      </c>
      <c r="R37" s="34">
        <f>M37+S37/1000+T37/10000+U37/100000+V37/1000000+W37/10000000+X37/100000000</f>
        <v>21.996922000000001</v>
      </c>
      <c r="S37" s="116"/>
      <c r="T37" s="114"/>
      <c r="U37" s="114"/>
      <c r="V37" s="32">
        <v>22</v>
      </c>
      <c r="W37" s="32"/>
      <c r="X37" s="32"/>
      <c r="Z37" s="35">
        <v>0</v>
      </c>
      <c r="AA37" s="35">
        <v>0</v>
      </c>
      <c r="AB37" s="35">
        <v>0</v>
      </c>
      <c r="AC37" s="35">
        <v>0</v>
      </c>
      <c r="AD37" s="36">
        <v>1</v>
      </c>
      <c r="AE37" s="37">
        <v>21.996922000000001</v>
      </c>
      <c r="AF37" s="38">
        <v>22</v>
      </c>
      <c r="AG37" s="32">
        <v>44</v>
      </c>
      <c r="AH37" s="25"/>
      <c r="AI37" s="25"/>
      <c r="AJ37" s="25"/>
    </row>
    <row r="38" spans="1:36" x14ac:dyDescent="0.2">
      <c r="A38" s="1">
        <v>11</v>
      </c>
      <c r="B38" s="1" t="s">
        <v>886</v>
      </c>
      <c r="C38" s="98" t="s">
        <v>24</v>
      </c>
      <c r="D38" s="116">
        <v>20</v>
      </c>
      <c r="E38" s="114"/>
      <c r="F38" s="114"/>
      <c r="G38" s="32"/>
      <c r="H38" s="32"/>
      <c r="I38" s="32"/>
      <c r="J38" s="32">
        <f>IFERROR(LARGE(D38:I38,1),0)+IF($C$5&gt;=2,IFERROR(LARGE(D38:I38,2),0),0)+IF($C$5&gt;=3,IFERROR(LARGE(D38:I38,3),0),0)+IF($C$5&gt;=4,IFERROR(LARGE(D38:I38,4),0),0)+IF($C$5&gt;=5,IFERROR(LARGE(D38:I38,5),0),0)+IF($C$5&gt;=6,IFERROR(LARGE(D38:I38,6),0),0)</f>
        <v>20</v>
      </c>
      <c r="K38" s="32"/>
      <c r="L38" s="32"/>
      <c r="M38" s="32">
        <f>J38-(ROW(J38)-ROW(J$6))/10000</f>
        <v>19.9968</v>
      </c>
      <c r="N38" s="32">
        <f>COUNT(D38:I38)</f>
        <v>1</v>
      </c>
      <c r="O38" s="32">
        <f ca="1">IF(AND(N38=1,OFFSET(C38,0,O$3)&gt;0),"Y",0)</f>
        <v>0</v>
      </c>
      <c r="P38" s="33" t="s">
        <v>819</v>
      </c>
      <c r="Q38" s="107">
        <f>1-(P38=P37)</f>
        <v>0</v>
      </c>
      <c r="R38" s="34">
        <f>M38+S38/1000+T38/10000+U38/100000+V38/1000000+W38/10000000+X38/100000000</f>
        <v>20.0168</v>
      </c>
      <c r="S38" s="116">
        <v>20</v>
      </c>
      <c r="T38" s="114"/>
      <c r="U38" s="114"/>
      <c r="V38" s="32"/>
      <c r="W38" s="32"/>
      <c r="X38" s="32"/>
      <c r="Z38" s="35">
        <v>0</v>
      </c>
      <c r="AA38" s="35">
        <v>0</v>
      </c>
      <c r="AB38" s="35">
        <v>0</v>
      </c>
      <c r="AC38" s="35">
        <v>0</v>
      </c>
      <c r="AD38" s="36">
        <v>1</v>
      </c>
      <c r="AE38" s="37">
        <v>20.0168</v>
      </c>
      <c r="AF38" s="38">
        <v>20</v>
      </c>
      <c r="AG38" s="32">
        <v>40</v>
      </c>
      <c r="AH38" s="25"/>
      <c r="AI38" s="25"/>
      <c r="AJ38" s="25"/>
    </row>
    <row r="39" spans="1:36" ht="3" customHeight="1" x14ac:dyDescent="0.25">
      <c r="A39" s="98"/>
      <c r="B39" s="98"/>
      <c r="C39" s="98"/>
      <c r="D39" s="116"/>
      <c r="E39" s="116"/>
      <c r="F39" s="114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4"/>
      <c r="S39" s="113"/>
      <c r="T39" s="114"/>
      <c r="U39" s="114"/>
      <c r="V39" s="32"/>
      <c r="W39" s="32"/>
      <c r="X39" s="32"/>
      <c r="AD39" s="1"/>
      <c r="AE39" s="38"/>
      <c r="AF39" s="25"/>
      <c r="AG39" s="25"/>
      <c r="AH39" s="25"/>
      <c r="AI39" s="25"/>
      <c r="AJ39" s="25"/>
    </row>
    <row r="40" spans="1:36" ht="15" x14ac:dyDescent="0.25">
      <c r="C40" s="112"/>
      <c r="D40" s="113"/>
      <c r="E40" s="114"/>
      <c r="F40" s="114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4"/>
      <c r="S40" s="116"/>
      <c r="T40" s="116"/>
      <c r="U40" s="114"/>
      <c r="V40" s="32"/>
      <c r="W40" s="32"/>
      <c r="X40" s="32"/>
      <c r="AD40" s="1"/>
      <c r="AE40" s="38"/>
      <c r="AF40" s="25"/>
      <c r="AG40" s="25"/>
      <c r="AH40" s="25"/>
      <c r="AI40" s="25"/>
      <c r="AJ40" s="25"/>
    </row>
    <row r="41" spans="1:36" ht="15" x14ac:dyDescent="0.25">
      <c r="A41" s="26" t="s">
        <v>826</v>
      </c>
      <c r="C41" s="112"/>
      <c r="D41" s="113"/>
      <c r="E41" s="114"/>
      <c r="F41" s="114"/>
      <c r="G41" s="32"/>
      <c r="H41" s="32"/>
      <c r="I41" s="32"/>
      <c r="J41" s="32"/>
      <c r="K41" s="32"/>
      <c r="L41" s="32"/>
      <c r="M41" s="32"/>
      <c r="N41" s="32"/>
      <c r="O41" s="32"/>
      <c r="P41" s="84" t="str">
        <f>A41</f>
        <v>U13B</v>
      </c>
      <c r="Q41" s="32"/>
      <c r="R41" s="34"/>
      <c r="S41" s="32"/>
      <c r="T41" s="32"/>
      <c r="U41" s="32"/>
      <c r="V41" s="32"/>
      <c r="W41" s="32"/>
      <c r="X41" s="32"/>
      <c r="AD41" s="1"/>
      <c r="AE41" s="38"/>
      <c r="AF41" s="25"/>
      <c r="AG41" s="25"/>
      <c r="AH41" s="25">
        <v>60</v>
      </c>
      <c r="AI41" s="25">
        <v>56</v>
      </c>
      <c r="AJ41" s="25">
        <v>54</v>
      </c>
    </row>
    <row r="42" spans="1:36" x14ac:dyDescent="0.2">
      <c r="A42" s="1">
        <v>1</v>
      </c>
      <c r="B42" s="1" t="s">
        <v>827</v>
      </c>
      <c r="C42" s="98" t="s">
        <v>242</v>
      </c>
      <c r="D42" s="116">
        <v>20</v>
      </c>
      <c r="E42" s="114">
        <v>19</v>
      </c>
      <c r="F42" s="114">
        <v>20</v>
      </c>
      <c r="G42" s="32">
        <v>20</v>
      </c>
      <c r="H42" s="32"/>
      <c r="I42" s="32"/>
      <c r="J42" s="32">
        <f>IFERROR(LARGE(D42:I42,1),0)+IF($C$5&gt;=2,IFERROR(LARGE(D42:I42,2),0),0)+IF($C$5&gt;=3,IFERROR(LARGE(D42:I42,3),0),0)+IF($C$5&gt;=4,IFERROR(LARGE(D42:I42,4),0),0)+IF($C$5&gt;=5,IFERROR(LARGE(D42:I42,5),0),0)+IF($C$5&gt;=6,IFERROR(LARGE(D42:I42,6),0),0)</f>
        <v>60</v>
      </c>
      <c r="K42" s="32"/>
      <c r="L42" s="32" t="s">
        <v>887</v>
      </c>
      <c r="M42" s="32">
        <f>J42-(ROW(J42)-ROW(J$6))/10000</f>
        <v>59.996400000000001</v>
      </c>
      <c r="N42" s="32">
        <f>COUNT(D42:I42)</f>
        <v>4</v>
      </c>
      <c r="O42" s="32">
        <f ca="1">IF(AND(N42=1,OFFSET(C42,0,O$3)&gt;0),"Y",0)</f>
        <v>0</v>
      </c>
      <c r="P42" s="33" t="s">
        <v>826</v>
      </c>
      <c r="Q42" s="107">
        <f>1-(P42=P41)</f>
        <v>0</v>
      </c>
      <c r="R42" s="34">
        <f>M42+S42/1000+T42/10000+U42/100000+V42/1000000+W42/10000000+X42/100000000</f>
        <v>60.018520000000002</v>
      </c>
      <c r="S42" s="116">
        <v>20</v>
      </c>
      <c r="T42" s="114">
        <v>19</v>
      </c>
      <c r="U42" s="114">
        <v>20</v>
      </c>
      <c r="V42" s="32">
        <v>20</v>
      </c>
      <c r="W42" s="32"/>
      <c r="X42" s="32"/>
      <c r="Z42" s="35">
        <v>0</v>
      </c>
      <c r="AA42" s="35">
        <v>0</v>
      </c>
      <c r="AB42" s="35">
        <v>0</v>
      </c>
      <c r="AC42" s="35">
        <v>0</v>
      </c>
      <c r="AD42" s="36">
        <v>4</v>
      </c>
      <c r="AE42" s="37">
        <v>60.018520000000002</v>
      </c>
      <c r="AF42" s="38">
        <v>20</v>
      </c>
      <c r="AG42" s="32">
        <v>60</v>
      </c>
      <c r="AH42" s="25" t="s">
        <v>887</v>
      </c>
      <c r="AI42" s="25"/>
      <c r="AJ42" s="25"/>
    </row>
    <row r="43" spans="1:36" x14ac:dyDescent="0.2">
      <c r="A43" s="1">
        <v>2</v>
      </c>
      <c r="B43" s="1" t="s">
        <v>828</v>
      </c>
      <c r="C43" s="98" t="s">
        <v>24</v>
      </c>
      <c r="D43" s="116">
        <v>19</v>
      </c>
      <c r="E43" s="114">
        <v>18</v>
      </c>
      <c r="F43" s="114">
        <v>17</v>
      </c>
      <c r="G43" s="32">
        <v>19</v>
      </c>
      <c r="H43" s="32"/>
      <c r="I43" s="32"/>
      <c r="J43" s="32">
        <f>IFERROR(LARGE(D43:I43,1),0)+IF($C$5&gt;=2,IFERROR(LARGE(D43:I43,2),0),0)+IF($C$5&gt;=3,IFERROR(LARGE(D43:I43,3),0),0)+IF($C$5&gt;=4,IFERROR(LARGE(D43:I43,4),0),0)+IF($C$5&gt;=5,IFERROR(LARGE(D43:I43,5),0),0)+IF($C$5&gt;=6,IFERROR(LARGE(D43:I43,6),0),0)</f>
        <v>56</v>
      </c>
      <c r="K43" s="32"/>
      <c r="L43" s="32" t="s">
        <v>888</v>
      </c>
      <c r="M43" s="32">
        <f>J43-(ROW(J43)-ROW(J$6))/10000</f>
        <v>55.996299999999998</v>
      </c>
      <c r="N43" s="32">
        <f>COUNT(D43:I43)</f>
        <v>4</v>
      </c>
      <c r="O43" s="32">
        <f ca="1">IF(AND(N43=1,OFFSET(C43,0,O$3)&gt;0),"Y",0)</f>
        <v>0</v>
      </c>
      <c r="P43" s="33" t="s">
        <v>826</v>
      </c>
      <c r="Q43" s="107">
        <f>1-(P43=P42)</f>
        <v>0</v>
      </c>
      <c r="R43" s="34">
        <f>M43+S43/1000+T43/10000+U43/100000+V43/1000000+W43/10000000+X43/100000000</f>
        <v>56.017288999999998</v>
      </c>
      <c r="S43" s="116">
        <v>19</v>
      </c>
      <c r="T43" s="114">
        <v>18</v>
      </c>
      <c r="U43" s="114">
        <v>17</v>
      </c>
      <c r="V43" s="32">
        <v>19</v>
      </c>
      <c r="W43" s="32"/>
      <c r="X43" s="32"/>
      <c r="Z43" s="35">
        <v>0</v>
      </c>
      <c r="AA43" s="35">
        <v>0</v>
      </c>
      <c r="AB43" s="35">
        <v>0</v>
      </c>
      <c r="AC43" s="35">
        <v>0</v>
      </c>
      <c r="AD43" s="36">
        <v>4</v>
      </c>
      <c r="AE43" s="37">
        <v>56.017288999999998</v>
      </c>
      <c r="AF43" s="38">
        <v>19</v>
      </c>
      <c r="AG43" s="32">
        <v>57</v>
      </c>
      <c r="AH43" s="25"/>
      <c r="AI43" s="25" t="s">
        <v>888</v>
      </c>
      <c r="AJ43" s="25" t="s">
        <v>889</v>
      </c>
    </row>
    <row r="44" spans="1:36" x14ac:dyDescent="0.2">
      <c r="A44" s="1">
        <v>3</v>
      </c>
      <c r="B44" s="1" t="s">
        <v>829</v>
      </c>
      <c r="C44" s="98" t="s">
        <v>242</v>
      </c>
      <c r="D44" s="116"/>
      <c r="E44" s="114">
        <v>17</v>
      </c>
      <c r="F44" s="114">
        <v>19</v>
      </c>
      <c r="G44" s="32">
        <v>18</v>
      </c>
      <c r="H44" s="32"/>
      <c r="I44" s="32"/>
      <c r="J44" s="32">
        <f>IFERROR(LARGE(D44:I44,1),0)+IF($C$5&gt;=2,IFERROR(LARGE(D44:I44,2),0),0)+IF($C$5&gt;=3,IFERROR(LARGE(D44:I44,3),0),0)+IF($C$5&gt;=4,IFERROR(LARGE(D44:I44,4),0),0)+IF($C$5&gt;=5,IFERROR(LARGE(D44:I44,5),0),0)+IF($C$5&gt;=6,IFERROR(LARGE(D44:I44,6),0),0)</f>
        <v>54</v>
      </c>
      <c r="K44" s="32"/>
      <c r="L44" s="32" t="s">
        <v>889</v>
      </c>
      <c r="M44" s="32">
        <f>J44-(ROW(J44)-ROW(J$6))/10000</f>
        <v>53.996200000000002</v>
      </c>
      <c r="N44" s="32">
        <f>COUNT(D44:I44)</f>
        <v>3</v>
      </c>
      <c r="O44" s="32">
        <f ca="1">IF(AND(N44=1,OFFSET(C44,0,O$3)&gt;0),"Y",0)</f>
        <v>0</v>
      </c>
      <c r="P44" s="33" t="s">
        <v>826</v>
      </c>
      <c r="Q44" s="107">
        <f>1-(P44=P43)</f>
        <v>0</v>
      </c>
      <c r="R44" s="34">
        <f>M44+S44/1000+T44/10000+U44/100000+V44/1000000+W44/10000000+X44/100000000</f>
        <v>53.998108000000002</v>
      </c>
      <c r="S44" s="116"/>
      <c r="T44" s="114">
        <v>17</v>
      </c>
      <c r="U44" s="114">
        <v>19</v>
      </c>
      <c r="V44" s="32">
        <v>18</v>
      </c>
      <c r="W44" s="32"/>
      <c r="X44" s="32"/>
      <c r="Z44" s="35">
        <v>0</v>
      </c>
      <c r="AA44" s="35">
        <v>0</v>
      </c>
      <c r="AB44" s="35">
        <v>0</v>
      </c>
      <c r="AC44" s="35">
        <v>0</v>
      </c>
      <c r="AD44" s="36">
        <v>3</v>
      </c>
      <c r="AE44" s="37">
        <v>53.998108000000002</v>
      </c>
      <c r="AF44" s="38">
        <v>19</v>
      </c>
      <c r="AG44" s="32">
        <v>56</v>
      </c>
      <c r="AH44" s="25"/>
      <c r="AI44" s="25" t="s">
        <v>888</v>
      </c>
      <c r="AJ44" s="25" t="s">
        <v>889</v>
      </c>
    </row>
    <row r="45" spans="1:36" x14ac:dyDescent="0.2">
      <c r="A45" s="1">
        <v>4</v>
      </c>
      <c r="B45" s="1" t="s">
        <v>830</v>
      </c>
      <c r="C45" s="98" t="s">
        <v>24</v>
      </c>
      <c r="D45" s="116">
        <v>18</v>
      </c>
      <c r="E45" s="114">
        <v>16</v>
      </c>
      <c r="F45" s="114"/>
      <c r="G45" s="32">
        <v>17</v>
      </c>
      <c r="H45" s="32"/>
      <c r="I45" s="32"/>
      <c r="J45" s="32">
        <f>IFERROR(LARGE(D45:I45,1),0)+IF($C$5&gt;=2,IFERROR(LARGE(D45:I45,2),0),0)+IF($C$5&gt;=3,IFERROR(LARGE(D45:I45,3),0),0)+IF($C$5&gt;=4,IFERROR(LARGE(D45:I45,4),0),0)+IF($C$5&gt;=5,IFERROR(LARGE(D45:I45,5),0),0)+IF($C$5&gt;=6,IFERROR(LARGE(D45:I45,6),0),0)</f>
        <v>51</v>
      </c>
      <c r="K45" s="32"/>
      <c r="L45" s="32"/>
      <c r="M45" s="32">
        <f>J45-(ROW(J45)-ROW(J$6))/10000</f>
        <v>50.996099999999998</v>
      </c>
      <c r="N45" s="32">
        <f>COUNT(D45:I45)</f>
        <v>3</v>
      </c>
      <c r="O45" s="32">
        <f ca="1">IF(AND(N45=1,OFFSET(C45,0,O$3)&gt;0),"Y",0)</f>
        <v>0</v>
      </c>
      <c r="P45" s="33" t="s">
        <v>826</v>
      </c>
      <c r="Q45" s="107">
        <f>1-(P45=P44)</f>
        <v>0</v>
      </c>
      <c r="R45" s="34">
        <f>M45+S45/1000+T45/10000+U45/100000+V45/1000000+W45/10000000+X45/100000000</f>
        <v>51.015717000000002</v>
      </c>
      <c r="S45" s="116">
        <v>18</v>
      </c>
      <c r="T45" s="114">
        <v>16</v>
      </c>
      <c r="U45" s="114"/>
      <c r="V45" s="32">
        <v>17</v>
      </c>
      <c r="W45" s="32"/>
      <c r="X45" s="32"/>
      <c r="Z45" s="35">
        <v>0</v>
      </c>
      <c r="AA45" s="35">
        <v>0</v>
      </c>
      <c r="AB45" s="35">
        <v>0</v>
      </c>
      <c r="AC45" s="35">
        <v>0</v>
      </c>
      <c r="AD45" s="36">
        <v>3</v>
      </c>
      <c r="AE45" s="37">
        <v>51.015717000000002</v>
      </c>
      <c r="AF45" s="38">
        <v>18</v>
      </c>
      <c r="AG45" s="32">
        <v>53</v>
      </c>
      <c r="AH45" s="25"/>
      <c r="AI45" s="25"/>
      <c r="AJ45" s="25"/>
    </row>
    <row r="46" spans="1:36" x14ac:dyDescent="0.2">
      <c r="A46" s="1">
        <v>5</v>
      </c>
      <c r="B46" s="1" t="s">
        <v>831</v>
      </c>
      <c r="C46" s="98" t="s">
        <v>242</v>
      </c>
      <c r="D46" s="116">
        <v>16</v>
      </c>
      <c r="E46" s="114">
        <v>14</v>
      </c>
      <c r="F46" s="114">
        <v>16</v>
      </c>
      <c r="G46" s="32">
        <v>16</v>
      </c>
      <c r="H46" s="32"/>
      <c r="I46" s="32"/>
      <c r="J46" s="32">
        <f>IFERROR(LARGE(D46:I46,1),0)+IF($C$5&gt;=2,IFERROR(LARGE(D46:I46,2),0),0)+IF($C$5&gt;=3,IFERROR(LARGE(D46:I46,3),0),0)+IF($C$5&gt;=4,IFERROR(LARGE(D46:I46,4),0),0)+IF($C$5&gt;=5,IFERROR(LARGE(D46:I46,5),0),0)+IF($C$5&gt;=6,IFERROR(LARGE(D46:I46,6),0),0)</f>
        <v>48</v>
      </c>
      <c r="K46" s="32"/>
      <c r="L46" s="32"/>
      <c r="M46" s="32">
        <f>J46-(ROW(J46)-ROW(J$6))/10000</f>
        <v>47.996000000000002</v>
      </c>
      <c r="N46" s="32">
        <f>COUNT(D46:I46)</f>
        <v>4</v>
      </c>
      <c r="O46" s="32">
        <f ca="1">IF(AND(N46=1,OFFSET(C46,0,O$3)&gt;0),"Y",0)</f>
        <v>0</v>
      </c>
      <c r="P46" s="33" t="s">
        <v>826</v>
      </c>
      <c r="Q46" s="107">
        <f>1-(P46=P45)</f>
        <v>0</v>
      </c>
      <c r="R46" s="34">
        <f>M46+S46/1000+T46/10000+U46/100000+V46/1000000+W46/10000000+X46/100000000</f>
        <v>48.013576</v>
      </c>
      <c r="S46" s="116">
        <v>16</v>
      </c>
      <c r="T46" s="114">
        <v>14</v>
      </c>
      <c r="U46" s="114">
        <v>16</v>
      </c>
      <c r="V46" s="32">
        <v>16</v>
      </c>
      <c r="W46" s="32"/>
      <c r="X46" s="32"/>
      <c r="Z46" s="35">
        <v>0</v>
      </c>
      <c r="AA46" s="35">
        <v>0</v>
      </c>
      <c r="AB46" s="35">
        <v>0</v>
      </c>
      <c r="AC46" s="35">
        <v>0</v>
      </c>
      <c r="AD46" s="36">
        <v>4</v>
      </c>
      <c r="AE46" s="37">
        <v>48.013576</v>
      </c>
      <c r="AF46" s="38">
        <v>16</v>
      </c>
      <c r="AG46" s="32">
        <v>48</v>
      </c>
      <c r="AH46" s="25"/>
      <c r="AI46" s="25"/>
      <c r="AJ46" s="25"/>
    </row>
    <row r="47" spans="1:36" x14ac:dyDescent="0.2">
      <c r="A47" s="1">
        <v>6</v>
      </c>
      <c r="B47" s="1" t="s">
        <v>832</v>
      </c>
      <c r="C47" s="98" t="s">
        <v>24</v>
      </c>
      <c r="D47" s="116">
        <v>17</v>
      </c>
      <c r="E47" s="114">
        <v>15</v>
      </c>
      <c r="F47" s="114">
        <v>15</v>
      </c>
      <c r="G47" s="32">
        <v>15</v>
      </c>
      <c r="H47" s="32"/>
      <c r="I47" s="32"/>
      <c r="J47" s="32">
        <f>IFERROR(LARGE(D47:I47,1),0)+IF($C$5&gt;=2,IFERROR(LARGE(D47:I47,2),0),0)+IF($C$5&gt;=3,IFERROR(LARGE(D47:I47,3),0),0)+IF($C$5&gt;=4,IFERROR(LARGE(D47:I47,4),0),0)+IF($C$5&gt;=5,IFERROR(LARGE(D47:I47,5),0),0)+IF($C$5&gt;=6,IFERROR(LARGE(D47:I47,6),0),0)</f>
        <v>47</v>
      </c>
      <c r="K47" s="32"/>
      <c r="L47" s="32"/>
      <c r="M47" s="32">
        <f>J47-(ROW(J47)-ROW(J$6))/10000</f>
        <v>46.995899999999999</v>
      </c>
      <c r="N47" s="32">
        <f>COUNT(D47:I47)</f>
        <v>4</v>
      </c>
      <c r="O47" s="32">
        <f ca="1">IF(AND(N47=1,OFFSET(C47,0,O$3)&gt;0),"Y",0)</f>
        <v>0</v>
      </c>
      <c r="P47" s="33" t="s">
        <v>826</v>
      </c>
      <c r="Q47" s="107">
        <f>1-(P47=P46)</f>
        <v>0</v>
      </c>
      <c r="R47" s="34">
        <f>M47+S47/1000+T47/10000+U47/100000+V47/1000000+W47/10000000+X47/100000000</f>
        <v>47.014564999999997</v>
      </c>
      <c r="S47" s="116">
        <v>17</v>
      </c>
      <c r="T47" s="114">
        <v>15</v>
      </c>
      <c r="U47" s="114">
        <v>15</v>
      </c>
      <c r="V47" s="32">
        <v>15</v>
      </c>
      <c r="W47" s="32"/>
      <c r="X47" s="32"/>
      <c r="Z47" s="35">
        <v>0</v>
      </c>
      <c r="AA47" s="35">
        <v>0</v>
      </c>
      <c r="AB47" s="35">
        <v>0</v>
      </c>
      <c r="AC47" s="35">
        <v>0</v>
      </c>
      <c r="AD47" s="36">
        <v>4</v>
      </c>
      <c r="AE47" s="37">
        <v>47.014564999999997</v>
      </c>
      <c r="AF47" s="38">
        <v>17</v>
      </c>
      <c r="AG47" s="32">
        <v>49</v>
      </c>
      <c r="AH47" s="25"/>
      <c r="AI47" s="25"/>
      <c r="AJ47" s="25"/>
    </row>
    <row r="48" spans="1:36" x14ac:dyDescent="0.2">
      <c r="A48" s="1">
        <v>7</v>
      </c>
      <c r="B48" s="1" t="s">
        <v>833</v>
      </c>
      <c r="C48" s="98" t="s">
        <v>242</v>
      </c>
      <c r="D48" s="116">
        <v>15</v>
      </c>
      <c r="E48" s="114">
        <v>13</v>
      </c>
      <c r="F48" s="114">
        <v>14</v>
      </c>
      <c r="G48" s="32">
        <v>14</v>
      </c>
      <c r="H48" s="32"/>
      <c r="I48" s="32"/>
      <c r="J48" s="32">
        <f>IFERROR(LARGE(D48:I48,1),0)+IF($C$5&gt;=2,IFERROR(LARGE(D48:I48,2),0),0)+IF($C$5&gt;=3,IFERROR(LARGE(D48:I48,3),0),0)+IF($C$5&gt;=4,IFERROR(LARGE(D48:I48,4),0),0)+IF($C$5&gt;=5,IFERROR(LARGE(D48:I48,5),0),0)+IF($C$5&gt;=6,IFERROR(LARGE(D48:I48,6),0),0)</f>
        <v>43</v>
      </c>
      <c r="K48" s="32"/>
      <c r="L48" s="32"/>
      <c r="M48" s="32">
        <f>J48-(ROW(J48)-ROW(J$6))/10000</f>
        <v>42.995800000000003</v>
      </c>
      <c r="N48" s="32">
        <f>COUNT(D48:I48)</f>
        <v>4</v>
      </c>
      <c r="O48" s="32">
        <f ca="1">IF(AND(N48=1,OFFSET(C48,0,O$3)&gt;0),"Y",0)</f>
        <v>0</v>
      </c>
      <c r="P48" s="33" t="s">
        <v>826</v>
      </c>
      <c r="Q48" s="107">
        <f>1-(P48=P47)</f>
        <v>0</v>
      </c>
      <c r="R48" s="34">
        <f>M48+S48/1000+T48/10000+U48/100000+V48/1000000+W48/10000000+X48/100000000</f>
        <v>43.012254000000006</v>
      </c>
      <c r="S48" s="116">
        <v>15</v>
      </c>
      <c r="T48" s="114">
        <v>13</v>
      </c>
      <c r="U48" s="114">
        <v>14</v>
      </c>
      <c r="V48" s="32">
        <v>14</v>
      </c>
      <c r="W48" s="32"/>
      <c r="X48" s="32"/>
      <c r="Z48" s="35">
        <v>0</v>
      </c>
      <c r="AA48" s="35">
        <v>0</v>
      </c>
      <c r="AB48" s="35">
        <v>0</v>
      </c>
      <c r="AC48" s="35">
        <v>0</v>
      </c>
      <c r="AD48" s="36">
        <v>4</v>
      </c>
      <c r="AE48" s="37">
        <v>43.012254000000006</v>
      </c>
      <c r="AF48" s="38">
        <v>15</v>
      </c>
      <c r="AG48" s="32">
        <v>44</v>
      </c>
      <c r="AH48" s="25"/>
      <c r="AI48" s="25"/>
      <c r="AJ48" s="25"/>
    </row>
    <row r="49" spans="1:36" x14ac:dyDescent="0.2">
      <c r="A49" s="1">
        <v>8</v>
      </c>
      <c r="B49" s="1" t="s">
        <v>834</v>
      </c>
      <c r="C49" s="98" t="s">
        <v>29</v>
      </c>
      <c r="D49" s="116">
        <v>14</v>
      </c>
      <c r="E49" s="114">
        <v>12</v>
      </c>
      <c r="F49" s="114">
        <v>13</v>
      </c>
      <c r="G49" s="32">
        <v>13</v>
      </c>
      <c r="H49" s="32"/>
      <c r="I49" s="32"/>
      <c r="J49" s="32">
        <f>IFERROR(LARGE(D49:I49,1),0)+IF($C$5&gt;=2,IFERROR(LARGE(D49:I49,2),0),0)+IF($C$5&gt;=3,IFERROR(LARGE(D49:I49,3),0),0)+IF($C$5&gt;=4,IFERROR(LARGE(D49:I49,4),0),0)+IF($C$5&gt;=5,IFERROR(LARGE(D49:I49,5),0),0)+IF($C$5&gt;=6,IFERROR(LARGE(D49:I49,6),0),0)</f>
        <v>40</v>
      </c>
      <c r="K49" s="32"/>
      <c r="L49" s="32"/>
      <c r="M49" s="32">
        <f>J49-(ROW(J49)-ROW(J$6))/10000</f>
        <v>39.995699999999999</v>
      </c>
      <c r="N49" s="32">
        <f>COUNT(D49:I49)</f>
        <v>4</v>
      </c>
      <c r="O49" s="32">
        <f ca="1">IF(AND(N49=1,OFFSET(C49,0,O$3)&gt;0),"Y",0)</f>
        <v>0</v>
      </c>
      <c r="P49" s="33" t="s">
        <v>826</v>
      </c>
      <c r="Q49" s="107">
        <f>1-(P49=P48)</f>
        <v>0</v>
      </c>
      <c r="R49" s="34">
        <f>M49+S49/1000+T49/10000+U49/100000+V49/1000000+W49/10000000+X49/100000000</f>
        <v>40.011043000000001</v>
      </c>
      <c r="S49" s="116">
        <v>14</v>
      </c>
      <c r="T49" s="114">
        <v>12</v>
      </c>
      <c r="U49" s="114">
        <v>13</v>
      </c>
      <c r="V49" s="32">
        <v>13</v>
      </c>
      <c r="W49" s="32"/>
      <c r="X49" s="32"/>
      <c r="Z49" s="35">
        <v>0</v>
      </c>
      <c r="AA49" s="35">
        <v>0</v>
      </c>
      <c r="AB49" s="35">
        <v>0</v>
      </c>
      <c r="AC49" s="35">
        <v>0</v>
      </c>
      <c r="AD49" s="36">
        <v>4</v>
      </c>
      <c r="AE49" s="37">
        <v>40.011043000000001</v>
      </c>
      <c r="AF49" s="38">
        <v>14</v>
      </c>
      <c r="AG49" s="32">
        <v>41</v>
      </c>
      <c r="AH49" s="25"/>
      <c r="AI49" s="25"/>
      <c r="AJ49" s="25"/>
    </row>
    <row r="50" spans="1:36" x14ac:dyDescent="0.2">
      <c r="A50" s="1">
        <v>9</v>
      </c>
      <c r="B50" s="1" t="s">
        <v>835</v>
      </c>
      <c r="C50" s="98" t="s">
        <v>52</v>
      </c>
      <c r="D50" s="116">
        <v>12</v>
      </c>
      <c r="E50" s="114">
        <v>11</v>
      </c>
      <c r="F50" s="114"/>
      <c r="G50" s="32">
        <v>12</v>
      </c>
      <c r="H50" s="32"/>
      <c r="I50" s="32"/>
      <c r="J50" s="32">
        <f>IFERROR(LARGE(D50:I50,1),0)+IF($C$5&gt;=2,IFERROR(LARGE(D50:I50,2),0),0)+IF($C$5&gt;=3,IFERROR(LARGE(D50:I50,3),0),0)+IF($C$5&gt;=4,IFERROR(LARGE(D50:I50,4),0),0)+IF($C$5&gt;=5,IFERROR(LARGE(D50:I50,5),0),0)+IF($C$5&gt;=6,IFERROR(LARGE(D50:I50,6),0),0)</f>
        <v>35</v>
      </c>
      <c r="K50" s="32"/>
      <c r="L50" s="32"/>
      <c r="M50" s="32">
        <f>J50-(ROW(J50)-ROW(J$6))/10000</f>
        <v>34.995600000000003</v>
      </c>
      <c r="N50" s="32">
        <f>COUNT(D50:I50)</f>
        <v>3</v>
      </c>
      <c r="O50" s="32">
        <f ca="1">IF(AND(N50=1,OFFSET(C50,0,O$3)&gt;0),"Y",0)</f>
        <v>0</v>
      </c>
      <c r="P50" s="33" t="s">
        <v>826</v>
      </c>
      <c r="Q50" s="107">
        <f>1-(P50=P49)</f>
        <v>0</v>
      </c>
      <c r="R50" s="34">
        <f>M50+S50/1000+T50/10000+U50/100000+V50/1000000+W50/10000000+X50/100000000</f>
        <v>35.008712000000003</v>
      </c>
      <c r="S50" s="116">
        <v>12</v>
      </c>
      <c r="T50" s="114">
        <v>11</v>
      </c>
      <c r="U50" s="114"/>
      <c r="V50" s="32">
        <v>12</v>
      </c>
      <c r="W50" s="32"/>
      <c r="X50" s="32"/>
      <c r="Z50" s="35">
        <v>0</v>
      </c>
      <c r="AA50" s="35">
        <v>0</v>
      </c>
      <c r="AB50" s="35">
        <v>0</v>
      </c>
      <c r="AC50" s="35">
        <v>0</v>
      </c>
      <c r="AD50" s="36">
        <v>3</v>
      </c>
      <c r="AE50" s="37">
        <v>35.008712000000003</v>
      </c>
      <c r="AF50" s="38">
        <v>12</v>
      </c>
      <c r="AG50" s="32">
        <v>36</v>
      </c>
      <c r="AH50" s="25"/>
      <c r="AI50" s="25"/>
      <c r="AJ50" s="25"/>
    </row>
    <row r="51" spans="1:36" x14ac:dyDescent="0.2">
      <c r="A51" s="1">
        <v>10</v>
      </c>
      <c r="B51" s="1" t="s">
        <v>890</v>
      </c>
      <c r="C51" s="98" t="s">
        <v>812</v>
      </c>
      <c r="D51" s="116"/>
      <c r="E51" s="114">
        <v>20</v>
      </c>
      <c r="F51" s="114"/>
      <c r="G51" s="32"/>
      <c r="H51" s="32"/>
      <c r="I51" s="32"/>
      <c r="J51" s="32">
        <f>IFERROR(LARGE(D51:I51,1),0)+IF($C$5&gt;=2,IFERROR(LARGE(D51:I51,2),0),0)+IF($C$5&gt;=3,IFERROR(LARGE(D51:I51,3),0),0)+IF($C$5&gt;=4,IFERROR(LARGE(D51:I51,4),0),0)+IF($C$5&gt;=5,IFERROR(LARGE(D51:I51,5),0),0)+IF($C$5&gt;=6,IFERROR(LARGE(D51:I51,6),0),0)</f>
        <v>20</v>
      </c>
      <c r="K51" s="32"/>
      <c r="L51" s="32"/>
      <c r="M51" s="32">
        <f>J51-(ROW(J51)-ROW(J$6))/10000</f>
        <v>19.9955</v>
      </c>
      <c r="N51" s="32">
        <f>COUNT(D51:I51)</f>
        <v>1</v>
      </c>
      <c r="O51" s="32">
        <f ca="1">IF(AND(N51=1,OFFSET(C51,0,O$3)&gt;0),"Y",0)</f>
        <v>0</v>
      </c>
      <c r="P51" s="33" t="s">
        <v>826</v>
      </c>
      <c r="Q51" s="107">
        <f>1-(P51=P50)</f>
        <v>0</v>
      </c>
      <c r="R51" s="34">
        <f>M51+S51/1000+T51/10000+U51/100000+V51/1000000+W51/10000000+X51/100000000</f>
        <v>19.997499999999999</v>
      </c>
      <c r="S51" s="116"/>
      <c r="T51" s="114">
        <v>20</v>
      </c>
      <c r="U51" s="114"/>
      <c r="V51" s="32"/>
      <c r="W51" s="32"/>
      <c r="X51" s="32"/>
      <c r="Z51" s="35">
        <v>0</v>
      </c>
      <c r="AA51" s="35">
        <v>0</v>
      </c>
      <c r="AB51" s="35">
        <v>0</v>
      </c>
      <c r="AC51" s="35">
        <v>0</v>
      </c>
      <c r="AD51" s="36">
        <v>1</v>
      </c>
      <c r="AE51" s="37">
        <v>19.997499999999999</v>
      </c>
      <c r="AF51" s="38">
        <v>20</v>
      </c>
      <c r="AG51" s="32">
        <v>40</v>
      </c>
      <c r="AH51" s="25"/>
      <c r="AI51" s="25"/>
      <c r="AJ51" s="25"/>
    </row>
    <row r="52" spans="1:36" x14ac:dyDescent="0.2">
      <c r="A52" s="1">
        <v>11</v>
      </c>
      <c r="B52" s="1" t="s">
        <v>891</v>
      </c>
      <c r="C52" s="98" t="s">
        <v>812</v>
      </c>
      <c r="D52" s="116"/>
      <c r="E52" s="114"/>
      <c r="F52" s="114">
        <v>18</v>
      </c>
      <c r="G52" s="32"/>
      <c r="H52" s="32"/>
      <c r="I52" s="32"/>
      <c r="J52" s="32">
        <f>IFERROR(LARGE(D52:I52,1),0)+IF($C$5&gt;=2,IFERROR(LARGE(D52:I52,2),0),0)+IF($C$5&gt;=3,IFERROR(LARGE(D52:I52,3),0),0)+IF($C$5&gt;=4,IFERROR(LARGE(D52:I52,4),0),0)+IF($C$5&gt;=5,IFERROR(LARGE(D52:I52,5),0),0)+IF($C$5&gt;=6,IFERROR(LARGE(D52:I52,6),0),0)</f>
        <v>18</v>
      </c>
      <c r="K52" s="32"/>
      <c r="L52" s="32"/>
      <c r="M52" s="32">
        <f>J52-(ROW(J52)-ROW(J$6))/10000</f>
        <v>17.9954</v>
      </c>
      <c r="N52" s="32">
        <f>COUNT(D52:I52)</f>
        <v>1</v>
      </c>
      <c r="O52" s="32">
        <f ca="1">IF(AND(N52=1,OFFSET(C52,0,O$3)&gt;0),"Y",0)</f>
        <v>0</v>
      </c>
      <c r="P52" s="33" t="s">
        <v>826</v>
      </c>
      <c r="Q52" s="107">
        <f>1-(P52=P51)</f>
        <v>0</v>
      </c>
      <c r="R52" s="34">
        <f>M52+S52/1000+T52/10000+U52/100000+V52/1000000+W52/10000000+X52/100000000</f>
        <v>17.99558</v>
      </c>
      <c r="S52" s="116"/>
      <c r="T52" s="114"/>
      <c r="U52" s="114">
        <v>18</v>
      </c>
      <c r="V52" s="32"/>
      <c r="W52" s="32"/>
      <c r="X52" s="32"/>
      <c r="Z52" s="35">
        <v>0</v>
      </c>
      <c r="AA52" s="35">
        <v>0</v>
      </c>
      <c r="AB52" s="35">
        <v>0</v>
      </c>
      <c r="AC52" s="35">
        <v>0</v>
      </c>
      <c r="AD52" s="36">
        <v>1</v>
      </c>
      <c r="AE52" s="37">
        <v>17.99558</v>
      </c>
      <c r="AF52" s="38">
        <v>18</v>
      </c>
      <c r="AG52" s="32">
        <v>36</v>
      </c>
      <c r="AH52" s="25"/>
      <c r="AI52" s="25"/>
      <c r="AJ52" s="25"/>
    </row>
    <row r="53" spans="1:36" x14ac:dyDescent="0.2">
      <c r="A53" s="1">
        <v>12</v>
      </c>
      <c r="B53" s="1" t="s">
        <v>892</v>
      </c>
      <c r="C53" s="98" t="s">
        <v>52</v>
      </c>
      <c r="D53" s="116">
        <v>13</v>
      </c>
      <c r="E53" s="114"/>
      <c r="F53" s="114"/>
      <c r="G53" s="32"/>
      <c r="H53" s="32"/>
      <c r="I53" s="32"/>
      <c r="J53" s="32">
        <f>IFERROR(LARGE(D53:I53,1),0)+IF($C$5&gt;=2,IFERROR(LARGE(D53:I53,2),0),0)+IF($C$5&gt;=3,IFERROR(LARGE(D53:I53,3),0),0)+IF($C$5&gt;=4,IFERROR(LARGE(D53:I53,4),0),0)+IF($C$5&gt;=5,IFERROR(LARGE(D53:I53,5),0),0)+IF($C$5&gt;=6,IFERROR(LARGE(D53:I53,6),0),0)</f>
        <v>13</v>
      </c>
      <c r="K53" s="32"/>
      <c r="L53" s="32"/>
      <c r="M53" s="32">
        <f>J53-(ROW(J53)-ROW(J$6))/10000</f>
        <v>12.9953</v>
      </c>
      <c r="N53" s="32">
        <f>COUNT(D53:I53)</f>
        <v>1</v>
      </c>
      <c r="O53" s="32">
        <f ca="1">IF(AND(N53=1,OFFSET(C53,0,O$3)&gt;0),"Y",0)</f>
        <v>0</v>
      </c>
      <c r="P53" s="33" t="s">
        <v>826</v>
      </c>
      <c r="Q53" s="107">
        <f>1-(P53=P52)</f>
        <v>0</v>
      </c>
      <c r="R53" s="34">
        <f>M53+S53/1000+T53/10000+U53/100000+V53/1000000+W53/10000000+X53/100000000</f>
        <v>13.0083</v>
      </c>
      <c r="S53" s="116">
        <v>13</v>
      </c>
      <c r="T53" s="114"/>
      <c r="U53" s="114"/>
      <c r="V53" s="32"/>
      <c r="W53" s="32"/>
      <c r="X53" s="32"/>
      <c r="Z53" s="35">
        <v>0</v>
      </c>
      <c r="AA53" s="35">
        <v>0</v>
      </c>
      <c r="AB53" s="35">
        <v>0</v>
      </c>
      <c r="AC53" s="35">
        <v>0</v>
      </c>
      <c r="AD53" s="36">
        <v>1</v>
      </c>
      <c r="AE53" s="37">
        <v>13.0083</v>
      </c>
      <c r="AF53" s="38">
        <v>13</v>
      </c>
      <c r="AG53" s="32">
        <v>26</v>
      </c>
      <c r="AH53" s="25"/>
      <c r="AI53" s="25"/>
      <c r="AJ53" s="25"/>
    </row>
    <row r="54" spans="1:36" ht="3" customHeight="1" x14ac:dyDescent="0.25">
      <c r="A54" s="98"/>
      <c r="B54" s="98"/>
      <c r="C54" s="98"/>
      <c r="D54" s="116"/>
      <c r="E54" s="116"/>
      <c r="F54" s="114"/>
      <c r="G54" s="32"/>
      <c r="H54" s="115"/>
      <c r="I54" s="32"/>
      <c r="J54" s="32"/>
      <c r="K54" s="32"/>
      <c r="L54" s="32"/>
      <c r="M54" s="32"/>
      <c r="N54" s="32"/>
      <c r="O54" s="32"/>
      <c r="P54" s="32"/>
      <c r="Q54" s="32"/>
      <c r="R54" s="34"/>
      <c r="S54" s="113"/>
      <c r="T54" s="114"/>
      <c r="U54" s="114"/>
      <c r="V54" s="32"/>
      <c r="W54" s="32"/>
      <c r="X54" s="32"/>
      <c r="AD54" s="1"/>
      <c r="AE54" s="38"/>
      <c r="AF54" s="25"/>
      <c r="AG54" s="25"/>
      <c r="AH54" s="25"/>
      <c r="AI54" s="25"/>
      <c r="AJ54" s="25"/>
    </row>
    <row r="55" spans="1:36" ht="15" x14ac:dyDescent="0.25">
      <c r="C55" s="112"/>
      <c r="D55" s="113"/>
      <c r="E55" s="114"/>
      <c r="F55" s="114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4"/>
      <c r="S55" s="116"/>
      <c r="T55" s="116"/>
      <c r="U55" s="114"/>
      <c r="V55" s="32"/>
      <c r="W55" s="115"/>
      <c r="X55" s="32"/>
      <c r="AD55" s="1"/>
      <c r="AE55" s="38"/>
      <c r="AF55" s="25"/>
      <c r="AG55" s="25"/>
      <c r="AH55" s="25"/>
      <c r="AI55" s="25"/>
      <c r="AJ55" s="25"/>
    </row>
    <row r="56" spans="1:36" ht="15" x14ac:dyDescent="0.25">
      <c r="A56" s="26" t="s">
        <v>836</v>
      </c>
      <c r="C56" s="112"/>
      <c r="D56" s="113"/>
      <c r="E56" s="114"/>
      <c r="F56" s="114"/>
      <c r="G56" s="32"/>
      <c r="H56" s="32"/>
      <c r="I56" s="32"/>
      <c r="J56" s="32"/>
      <c r="K56" s="32"/>
      <c r="L56" s="32"/>
      <c r="M56" s="32"/>
      <c r="N56" s="32"/>
      <c r="O56" s="32"/>
      <c r="P56" s="84" t="str">
        <f>A56</f>
        <v>U13G</v>
      </c>
      <c r="Q56" s="32"/>
      <c r="R56" s="34"/>
      <c r="S56" s="32"/>
      <c r="T56" s="32"/>
      <c r="U56" s="32"/>
      <c r="V56" s="32"/>
      <c r="W56" s="32"/>
      <c r="X56" s="32"/>
      <c r="AD56" s="1"/>
      <c r="AE56" s="38"/>
      <c r="AF56" s="25"/>
      <c r="AG56" s="25"/>
      <c r="AH56" s="25">
        <v>59</v>
      </c>
      <c r="AI56" s="25">
        <v>57</v>
      </c>
      <c r="AJ56" s="25">
        <v>56</v>
      </c>
    </row>
    <row r="57" spans="1:36" x14ac:dyDescent="0.2">
      <c r="A57" s="1">
        <v>1</v>
      </c>
      <c r="B57" s="1" t="s">
        <v>838</v>
      </c>
      <c r="C57" s="98" t="s">
        <v>59</v>
      </c>
      <c r="D57" s="116">
        <v>20</v>
      </c>
      <c r="E57" s="114">
        <v>20</v>
      </c>
      <c r="F57" s="114"/>
      <c r="G57" s="32">
        <v>19</v>
      </c>
      <c r="H57" s="32"/>
      <c r="I57" s="32"/>
      <c r="J57" s="32">
        <f>IFERROR(LARGE(D57:I57,1),0)+IF($C$5&gt;=2,IFERROR(LARGE(D57:I57,2),0),0)+IF($C$5&gt;=3,IFERROR(LARGE(D57:I57,3),0),0)+IF($C$5&gt;=4,IFERROR(LARGE(D57:I57,4),0),0)+IF($C$5&gt;=5,IFERROR(LARGE(D57:I57,5),0),0)+IF($C$5&gt;=6,IFERROR(LARGE(D57:I57,6),0),0)</f>
        <v>59</v>
      </c>
      <c r="K57" s="32"/>
      <c r="L57" s="32" t="s">
        <v>893</v>
      </c>
      <c r="M57" s="32">
        <f>J57-(ROW(J57)-ROW(J$6))/10000</f>
        <v>58.994900000000001</v>
      </c>
      <c r="N57" s="32">
        <f>COUNT(D57:I57)</f>
        <v>3</v>
      </c>
      <c r="O57" s="32">
        <f ca="1">IF(AND(N57=1,OFFSET(C57,0,O$3)&gt;0),"Y",0)</f>
        <v>0</v>
      </c>
      <c r="P57" s="33" t="s">
        <v>836</v>
      </c>
      <c r="Q57" s="107">
        <f>1-(P57=P56)</f>
        <v>0</v>
      </c>
      <c r="R57" s="34">
        <f>M57+S57/1000+T57/10000+U57/100000+V57/1000000+W57/10000000+X57/100000000</f>
        <v>59.016919000000009</v>
      </c>
      <c r="S57" s="116">
        <v>20</v>
      </c>
      <c r="T57" s="114">
        <v>20</v>
      </c>
      <c r="U57" s="114"/>
      <c r="V57" s="32">
        <v>19</v>
      </c>
      <c r="W57" s="32"/>
      <c r="X57" s="32"/>
      <c r="Z57" s="35">
        <v>0</v>
      </c>
      <c r="AA57" s="35">
        <v>0</v>
      </c>
      <c r="AB57" s="35">
        <v>0</v>
      </c>
      <c r="AC57" s="35">
        <v>0</v>
      </c>
      <c r="AD57" s="36">
        <v>3</v>
      </c>
      <c r="AE57" s="37">
        <v>59.016919000000009</v>
      </c>
      <c r="AF57" s="38">
        <v>20</v>
      </c>
      <c r="AG57" s="32">
        <v>60</v>
      </c>
      <c r="AH57" s="25" t="s">
        <v>893</v>
      </c>
      <c r="AI57" s="25"/>
      <c r="AJ57" s="25"/>
    </row>
    <row r="58" spans="1:36" x14ac:dyDescent="0.2">
      <c r="A58" s="1">
        <v>2</v>
      </c>
      <c r="B58" s="1" t="s">
        <v>839</v>
      </c>
      <c r="C58" s="98" t="s">
        <v>24</v>
      </c>
      <c r="D58" s="116">
        <v>19</v>
      </c>
      <c r="E58" s="114">
        <v>19</v>
      </c>
      <c r="F58" s="114">
        <v>19</v>
      </c>
      <c r="G58" s="32">
        <v>18</v>
      </c>
      <c r="H58" s="32"/>
      <c r="I58" s="32"/>
      <c r="J58" s="32">
        <f>IFERROR(LARGE(D58:I58,1),0)+IF($C$5&gt;=2,IFERROR(LARGE(D58:I58,2),0),0)+IF($C$5&gt;=3,IFERROR(LARGE(D58:I58,3),0),0)+IF($C$5&gt;=4,IFERROR(LARGE(D58:I58,4),0),0)+IF($C$5&gt;=5,IFERROR(LARGE(D58:I58,5),0),0)+IF($C$5&gt;=6,IFERROR(LARGE(D58:I58,6),0),0)</f>
        <v>57</v>
      </c>
      <c r="K58" s="32"/>
      <c r="L58" s="32" t="s">
        <v>894</v>
      </c>
      <c r="M58" s="32">
        <f>J58-(ROW(J58)-ROW(J$6))/10000</f>
        <v>56.994799999999998</v>
      </c>
      <c r="N58" s="32">
        <f>COUNT(D58:I58)</f>
        <v>4</v>
      </c>
      <c r="O58" s="32">
        <f ca="1">IF(AND(N58=1,OFFSET(C58,0,O$3)&gt;0),"Y",0)</f>
        <v>0</v>
      </c>
      <c r="P58" s="33" t="s">
        <v>836</v>
      </c>
      <c r="Q58" s="107">
        <f>1-(P58=P57)</f>
        <v>0</v>
      </c>
      <c r="R58" s="34">
        <f>M58+S58/1000+T58/10000+U58/100000+V58/1000000+W58/10000000+X58/100000000</f>
        <v>57.015907999999996</v>
      </c>
      <c r="S58" s="116">
        <v>19</v>
      </c>
      <c r="T58" s="114">
        <v>19</v>
      </c>
      <c r="U58" s="114">
        <v>19</v>
      </c>
      <c r="V58" s="32">
        <v>18</v>
      </c>
      <c r="W58" s="32"/>
      <c r="X58" s="32"/>
      <c r="Z58" s="35">
        <v>0</v>
      </c>
      <c r="AA58" s="35">
        <v>0</v>
      </c>
      <c r="AB58" s="35">
        <v>0</v>
      </c>
      <c r="AC58" s="35">
        <v>0</v>
      </c>
      <c r="AD58" s="36">
        <v>4</v>
      </c>
      <c r="AE58" s="37">
        <v>57.015907999999996</v>
      </c>
      <c r="AF58" s="38">
        <v>19</v>
      </c>
      <c r="AG58" s="32">
        <v>57</v>
      </c>
      <c r="AH58" s="25"/>
      <c r="AI58" s="25" t="s">
        <v>894</v>
      </c>
      <c r="AJ58" s="25" t="s">
        <v>895</v>
      </c>
    </row>
    <row r="59" spans="1:36" x14ac:dyDescent="0.2">
      <c r="A59" s="1">
        <v>3</v>
      </c>
      <c r="B59" s="1" t="s">
        <v>837</v>
      </c>
      <c r="C59" s="98" t="s">
        <v>24</v>
      </c>
      <c r="D59" s="116">
        <v>18</v>
      </c>
      <c r="E59" s="114">
        <v>18</v>
      </c>
      <c r="F59" s="114"/>
      <c r="G59" s="32">
        <v>20</v>
      </c>
      <c r="H59" s="32"/>
      <c r="I59" s="32"/>
      <c r="J59" s="32">
        <f>IFERROR(LARGE(D59:I59,1),0)+IF($C$5&gt;=2,IFERROR(LARGE(D59:I59,2),0),0)+IF($C$5&gt;=3,IFERROR(LARGE(D59:I59,3),0),0)+IF($C$5&gt;=4,IFERROR(LARGE(D59:I59,4),0),0)+IF($C$5&gt;=5,IFERROR(LARGE(D59:I59,5),0),0)+IF($C$5&gt;=6,IFERROR(LARGE(D59:I59,6),0),0)</f>
        <v>56</v>
      </c>
      <c r="K59" s="32"/>
      <c r="L59" s="32" t="s">
        <v>895</v>
      </c>
      <c r="M59" s="32">
        <f>J59-(ROW(J59)-ROW(J$6))/10000</f>
        <v>55.994700000000002</v>
      </c>
      <c r="N59" s="32">
        <f>COUNT(D59:I59)</f>
        <v>3</v>
      </c>
      <c r="O59" s="32">
        <f ca="1">IF(AND(N59=1,OFFSET(C59,0,O$3)&gt;0),"Y",0)</f>
        <v>0</v>
      </c>
      <c r="P59" s="33" t="s">
        <v>836</v>
      </c>
      <c r="Q59" s="107">
        <f>1-(P59=P58)</f>
        <v>0</v>
      </c>
      <c r="R59" s="34">
        <f>M59+S59/1000+T59/10000+U59/100000+V59/1000000+W59/10000000+X59/100000000</f>
        <v>56.014520000000005</v>
      </c>
      <c r="S59" s="116">
        <v>18</v>
      </c>
      <c r="T59" s="114">
        <v>18</v>
      </c>
      <c r="U59" s="114"/>
      <c r="V59" s="32">
        <v>20</v>
      </c>
      <c r="W59" s="32"/>
      <c r="X59" s="32"/>
      <c r="Z59" s="35">
        <v>0</v>
      </c>
      <c r="AA59" s="35">
        <v>0</v>
      </c>
      <c r="AB59" s="35">
        <v>0</v>
      </c>
      <c r="AC59" s="35">
        <v>0</v>
      </c>
      <c r="AD59" s="36">
        <v>3</v>
      </c>
      <c r="AE59" s="37">
        <v>56.014520000000005</v>
      </c>
      <c r="AF59" s="38">
        <v>20</v>
      </c>
      <c r="AG59" s="32">
        <v>58</v>
      </c>
      <c r="AH59" s="25"/>
      <c r="AI59" s="25" t="s">
        <v>894</v>
      </c>
      <c r="AJ59" s="25" t="s">
        <v>895</v>
      </c>
    </row>
    <row r="60" spans="1:36" x14ac:dyDescent="0.2">
      <c r="A60" s="1">
        <v>5</v>
      </c>
      <c r="B60" s="1" t="s">
        <v>896</v>
      </c>
      <c r="C60" s="98" t="s">
        <v>24</v>
      </c>
      <c r="D60" s="116">
        <v>17</v>
      </c>
      <c r="E60" s="114">
        <v>17</v>
      </c>
      <c r="F60" s="114">
        <v>18</v>
      </c>
      <c r="G60" s="32"/>
      <c r="H60" s="32"/>
      <c r="I60" s="32"/>
      <c r="J60" s="32">
        <f>IFERROR(LARGE(D60:I60,1),0)+IF($C$5&gt;=2,IFERROR(LARGE(D60:I60,2),0),0)+IF($C$5&gt;=3,IFERROR(LARGE(D60:I60,3),0),0)+IF($C$5&gt;=4,IFERROR(LARGE(D60:I60,4),0),0)+IF($C$5&gt;=5,IFERROR(LARGE(D60:I60,5),0),0)+IF($C$5&gt;=6,IFERROR(LARGE(D60:I60,6),0),0)</f>
        <v>52</v>
      </c>
      <c r="K60" s="32"/>
      <c r="L60" s="32"/>
      <c r="M60" s="32">
        <f>J60-(ROW(J60)-ROW(J$6))/10000</f>
        <v>51.994599999999998</v>
      </c>
      <c r="N60" s="32">
        <f>COUNT(D60:I60)</f>
        <v>3</v>
      </c>
      <c r="O60" s="32">
        <f ca="1">IF(AND(N60=1,OFFSET(C60,0,O$3)&gt;0),"Y",0)</f>
        <v>0</v>
      </c>
      <c r="P60" s="33" t="s">
        <v>836</v>
      </c>
      <c r="Q60" s="107">
        <f>1-(P60=P59)</f>
        <v>0</v>
      </c>
      <c r="R60" s="34">
        <f>M60+S60/1000+T60/10000+U60/100000+V60/1000000+W60/10000000+X60/100000000</f>
        <v>52.013480000000001</v>
      </c>
      <c r="S60" s="116">
        <v>17</v>
      </c>
      <c r="T60" s="114">
        <v>17</v>
      </c>
      <c r="U60" s="114">
        <v>18</v>
      </c>
      <c r="V60" s="32"/>
      <c r="W60" s="32"/>
      <c r="X60" s="32"/>
      <c r="Z60" s="35">
        <v>0</v>
      </c>
      <c r="AA60" s="35">
        <v>0</v>
      </c>
      <c r="AB60" s="35">
        <v>0</v>
      </c>
      <c r="AC60" s="35">
        <v>0</v>
      </c>
      <c r="AD60" s="36">
        <v>3</v>
      </c>
      <c r="AE60" s="37">
        <v>52.013480000000001</v>
      </c>
      <c r="AF60" s="38">
        <v>18</v>
      </c>
      <c r="AG60" s="32">
        <v>53</v>
      </c>
      <c r="AH60" s="25"/>
      <c r="AI60" s="25"/>
      <c r="AJ60" s="25"/>
    </row>
    <row r="61" spans="1:36" x14ac:dyDescent="0.2">
      <c r="A61" s="1">
        <v>6</v>
      </c>
      <c r="B61" s="1" t="s">
        <v>841</v>
      </c>
      <c r="C61" s="98" t="s">
        <v>59</v>
      </c>
      <c r="D61" s="116">
        <v>16</v>
      </c>
      <c r="E61" s="114"/>
      <c r="F61" s="114">
        <v>20</v>
      </c>
      <c r="G61" s="32">
        <v>16</v>
      </c>
      <c r="H61" s="32"/>
      <c r="I61" s="32"/>
      <c r="J61" s="32">
        <f>IFERROR(LARGE(D61:I61,1),0)+IF($C$5&gt;=2,IFERROR(LARGE(D61:I61,2),0),0)+IF($C$5&gt;=3,IFERROR(LARGE(D61:I61,3),0),0)+IF($C$5&gt;=4,IFERROR(LARGE(D61:I61,4),0),0)+IF($C$5&gt;=5,IFERROR(LARGE(D61:I61,5),0),0)+IF($C$5&gt;=6,IFERROR(LARGE(D61:I61,6),0),0)</f>
        <v>52</v>
      </c>
      <c r="K61" s="32"/>
      <c r="L61" s="32"/>
      <c r="M61" s="32">
        <f>J61-(ROW(J61)-ROW(J$6))/10000</f>
        <v>51.994500000000002</v>
      </c>
      <c r="N61" s="32">
        <f>COUNT(D61:I61)</f>
        <v>3</v>
      </c>
      <c r="O61" s="32">
        <f ca="1">IF(AND(N61=1,OFFSET(C61,0,O$3)&gt;0),"Y",0)</f>
        <v>0</v>
      </c>
      <c r="P61" s="33" t="s">
        <v>836</v>
      </c>
      <c r="Q61" s="107">
        <f>1-(P61=P60)</f>
        <v>0</v>
      </c>
      <c r="R61" s="34">
        <f>M61+S61/1000+T61/10000+U61/100000+V61/1000000+W61/10000000+X61/100000000</f>
        <v>52.010716000000002</v>
      </c>
      <c r="S61" s="116">
        <v>16</v>
      </c>
      <c r="T61" s="114"/>
      <c r="U61" s="114">
        <v>20</v>
      </c>
      <c r="V61" s="32">
        <v>16</v>
      </c>
      <c r="W61" s="32"/>
      <c r="X61" s="32"/>
      <c r="Z61" s="35">
        <v>0</v>
      </c>
      <c r="AA61" s="35">
        <v>0</v>
      </c>
      <c r="AB61" s="35">
        <v>0</v>
      </c>
      <c r="AC61" s="35">
        <v>0</v>
      </c>
      <c r="AD61" s="36">
        <v>3</v>
      </c>
      <c r="AE61" s="37">
        <v>52.010716000000002</v>
      </c>
      <c r="AF61" s="38">
        <v>20</v>
      </c>
      <c r="AG61" s="32">
        <v>56</v>
      </c>
      <c r="AH61" s="25"/>
      <c r="AI61" s="25"/>
      <c r="AJ61" s="25" t="s">
        <v>895</v>
      </c>
    </row>
    <row r="62" spans="1:36" x14ac:dyDescent="0.2">
      <c r="A62" s="1">
        <v>7</v>
      </c>
      <c r="B62" s="1" t="s">
        <v>842</v>
      </c>
      <c r="C62" s="98" t="s">
        <v>242</v>
      </c>
      <c r="D62" s="116">
        <v>15</v>
      </c>
      <c r="E62" s="114">
        <v>15</v>
      </c>
      <c r="F62" s="114"/>
      <c r="G62" s="32">
        <v>15</v>
      </c>
      <c r="H62" s="32"/>
      <c r="I62" s="32"/>
      <c r="J62" s="32">
        <f>IFERROR(LARGE(D62:I62,1),0)+IF($C$5&gt;=2,IFERROR(LARGE(D62:I62,2),0),0)+IF($C$5&gt;=3,IFERROR(LARGE(D62:I62,3),0),0)+IF($C$5&gt;=4,IFERROR(LARGE(D62:I62,4),0),0)+IF($C$5&gt;=5,IFERROR(LARGE(D62:I62,5),0),0)+IF($C$5&gt;=6,IFERROR(LARGE(D62:I62,6),0),0)</f>
        <v>45</v>
      </c>
      <c r="K62" s="32"/>
      <c r="L62" s="32"/>
      <c r="M62" s="32">
        <f>J62-(ROW(J62)-ROW(J$6))/10000</f>
        <v>44.994399999999999</v>
      </c>
      <c r="N62" s="32">
        <f>COUNT(D62:I62)</f>
        <v>3</v>
      </c>
      <c r="O62" s="32">
        <f ca="1">IF(AND(N62=1,OFFSET(C62,0,O$3)&gt;0),"Y",0)</f>
        <v>0</v>
      </c>
      <c r="P62" s="33" t="s">
        <v>836</v>
      </c>
      <c r="Q62" s="107">
        <f>1-(P62=P61)</f>
        <v>0</v>
      </c>
      <c r="R62" s="34">
        <f>M62+S62/1000+T62/10000+U62/100000+V62/1000000+W62/10000000+X62/100000000</f>
        <v>45.010914999999997</v>
      </c>
      <c r="S62" s="116">
        <v>15</v>
      </c>
      <c r="T62" s="114">
        <v>15</v>
      </c>
      <c r="U62" s="114"/>
      <c r="V62" s="32">
        <v>15</v>
      </c>
      <c r="W62" s="32"/>
      <c r="X62" s="32"/>
      <c r="Z62" s="35">
        <v>0</v>
      </c>
      <c r="AA62" s="35">
        <v>0</v>
      </c>
      <c r="AB62" s="35">
        <v>0</v>
      </c>
      <c r="AC62" s="35">
        <v>0</v>
      </c>
      <c r="AD62" s="36">
        <v>3</v>
      </c>
      <c r="AE62" s="37">
        <v>45.010914999999997</v>
      </c>
      <c r="AF62" s="38">
        <v>15</v>
      </c>
      <c r="AG62" s="32">
        <v>45</v>
      </c>
      <c r="AH62" s="25"/>
      <c r="AI62" s="25"/>
      <c r="AJ62" s="25"/>
    </row>
    <row r="63" spans="1:36" x14ac:dyDescent="0.2">
      <c r="A63" s="1">
        <v>8</v>
      </c>
      <c r="B63" s="1" t="s">
        <v>840</v>
      </c>
      <c r="C63" s="98" t="s">
        <v>24</v>
      </c>
      <c r="D63" s="116">
        <v>11</v>
      </c>
      <c r="E63" s="114">
        <v>16</v>
      </c>
      <c r="F63" s="114"/>
      <c r="G63" s="32">
        <v>17</v>
      </c>
      <c r="H63" s="32"/>
      <c r="I63" s="32"/>
      <c r="J63" s="32">
        <f>IFERROR(LARGE(D63:I63,1),0)+IF($C$5&gt;=2,IFERROR(LARGE(D63:I63,2),0),0)+IF($C$5&gt;=3,IFERROR(LARGE(D63:I63,3),0),0)+IF($C$5&gt;=4,IFERROR(LARGE(D63:I63,4),0),0)+IF($C$5&gt;=5,IFERROR(LARGE(D63:I63,5),0),0)+IF($C$5&gt;=6,IFERROR(LARGE(D63:I63,6),0),0)</f>
        <v>44</v>
      </c>
      <c r="K63" s="32"/>
      <c r="L63" s="32"/>
      <c r="M63" s="32">
        <f>J63-(ROW(J63)-ROW(J$6))/10000</f>
        <v>43.994300000000003</v>
      </c>
      <c r="N63" s="32">
        <f>COUNT(D63:I63)</f>
        <v>3</v>
      </c>
      <c r="O63" s="32">
        <f ca="1">IF(AND(N63=1,OFFSET(C63,0,O$3)&gt;0),"Y",0)</f>
        <v>0</v>
      </c>
      <c r="P63" s="33" t="s">
        <v>836</v>
      </c>
      <c r="Q63" s="107">
        <f>1-(P63=P62)</f>
        <v>0</v>
      </c>
      <c r="R63" s="34">
        <f>M63+S63/1000+T63/10000+U63/100000+V63/1000000+W63/10000000+X63/100000000</f>
        <v>44.006917000000008</v>
      </c>
      <c r="S63" s="116">
        <v>11</v>
      </c>
      <c r="T63" s="114">
        <v>16</v>
      </c>
      <c r="U63" s="114"/>
      <c r="V63" s="32">
        <v>17</v>
      </c>
      <c r="W63" s="32"/>
      <c r="X63" s="32"/>
      <c r="Z63" s="35">
        <v>0</v>
      </c>
      <c r="AA63" s="35">
        <v>0</v>
      </c>
      <c r="AB63" s="35">
        <v>0</v>
      </c>
      <c r="AC63" s="35">
        <v>0</v>
      </c>
      <c r="AD63" s="36">
        <v>3</v>
      </c>
      <c r="AE63" s="37">
        <v>44.006917000000008</v>
      </c>
      <c r="AF63" s="38">
        <v>17</v>
      </c>
      <c r="AG63" s="32">
        <v>50</v>
      </c>
      <c r="AH63" s="25"/>
      <c r="AI63" s="25"/>
      <c r="AJ63" s="25"/>
    </row>
    <row r="64" spans="1:36" x14ac:dyDescent="0.2">
      <c r="A64" s="1">
        <v>9</v>
      </c>
      <c r="B64" s="1" t="s">
        <v>844</v>
      </c>
      <c r="C64" s="98" t="s">
        <v>52</v>
      </c>
      <c r="D64" s="116">
        <v>10</v>
      </c>
      <c r="E64" s="114"/>
      <c r="F64" s="114"/>
      <c r="G64" s="32">
        <v>13</v>
      </c>
      <c r="H64" s="32"/>
      <c r="I64" s="32"/>
      <c r="J64" s="32">
        <f>IFERROR(LARGE(D64:I64,1),0)+IF($C$5&gt;=2,IFERROR(LARGE(D64:I64,2),0),0)+IF($C$5&gt;=3,IFERROR(LARGE(D64:I64,3),0),0)+IF($C$5&gt;=4,IFERROR(LARGE(D64:I64,4),0),0)+IF($C$5&gt;=5,IFERROR(LARGE(D64:I64,5),0),0)+IF($C$5&gt;=6,IFERROR(LARGE(D64:I64,6),0),0)</f>
        <v>23</v>
      </c>
      <c r="K64" s="32"/>
      <c r="L64" s="32"/>
      <c r="M64" s="32">
        <f>J64-(ROW(J64)-ROW(J$6))/10000</f>
        <v>22.994199999999999</v>
      </c>
      <c r="N64" s="32">
        <f>COUNT(D64:I64)</f>
        <v>2</v>
      </c>
      <c r="O64" s="32">
        <f ca="1">IF(AND(N64=1,OFFSET(C64,0,O$3)&gt;0),"Y",0)</f>
        <v>0</v>
      </c>
      <c r="P64" s="33" t="s">
        <v>836</v>
      </c>
      <c r="Q64" s="107">
        <f>1-(P64=P63)</f>
        <v>0</v>
      </c>
      <c r="R64" s="34">
        <f>M64+S64/1000+T64/10000+U64/100000+V64/1000000+W64/10000000+X64/100000000</f>
        <v>23.004213</v>
      </c>
      <c r="S64" s="116">
        <v>10</v>
      </c>
      <c r="T64" s="114"/>
      <c r="U64" s="114"/>
      <c r="V64" s="32">
        <v>13</v>
      </c>
      <c r="W64" s="32"/>
      <c r="X64" s="32"/>
      <c r="Z64" s="35">
        <v>0</v>
      </c>
      <c r="AA64" s="35">
        <v>0</v>
      </c>
      <c r="AB64" s="35">
        <v>0</v>
      </c>
      <c r="AC64" s="35">
        <v>0</v>
      </c>
      <c r="AD64" s="36">
        <v>2</v>
      </c>
      <c r="AE64" s="37">
        <v>23.004213</v>
      </c>
      <c r="AF64" s="38">
        <v>13</v>
      </c>
      <c r="AG64" s="32">
        <v>36</v>
      </c>
      <c r="AH64" s="25"/>
      <c r="AI64" s="25"/>
      <c r="AJ64" s="25"/>
    </row>
    <row r="65" spans="1:36" x14ac:dyDescent="0.2">
      <c r="A65" s="1">
        <v>10</v>
      </c>
      <c r="B65" s="1" t="s">
        <v>897</v>
      </c>
      <c r="C65" s="98" t="s">
        <v>19</v>
      </c>
      <c r="D65" s="116"/>
      <c r="E65" s="114"/>
      <c r="F65" s="114">
        <v>17</v>
      </c>
      <c r="G65" s="32"/>
      <c r="H65" s="32"/>
      <c r="I65" s="32"/>
      <c r="J65" s="32">
        <f>IFERROR(LARGE(D65:I65,1),0)+IF($C$5&gt;=2,IFERROR(LARGE(D65:I65,2),0),0)+IF($C$5&gt;=3,IFERROR(LARGE(D65:I65,3),0),0)+IF($C$5&gt;=4,IFERROR(LARGE(D65:I65,4),0),0)+IF($C$5&gt;=5,IFERROR(LARGE(D65:I65,5),0),0)+IF($C$5&gt;=6,IFERROR(LARGE(D65:I65,6),0),0)</f>
        <v>17</v>
      </c>
      <c r="K65" s="32"/>
      <c r="L65" s="32"/>
      <c r="M65" s="32">
        <f>J65-(ROW(J65)-ROW(J$6))/10000</f>
        <v>16.9941</v>
      </c>
      <c r="N65" s="32">
        <f>COUNT(D65:I65)</f>
        <v>1</v>
      </c>
      <c r="O65" s="32">
        <f ca="1">IF(AND(N65=1,OFFSET(C65,0,O$3)&gt;0),"Y",0)</f>
        <v>0</v>
      </c>
      <c r="P65" s="33" t="s">
        <v>836</v>
      </c>
      <c r="Q65" s="107">
        <f>1-(P65=P64)</f>
        <v>0</v>
      </c>
      <c r="R65" s="34">
        <f>M65+S65/1000+T65/10000+U65/100000+V65/1000000+W65/10000000+X65/100000000</f>
        <v>16.99427</v>
      </c>
      <c r="S65" s="116"/>
      <c r="T65" s="114"/>
      <c r="U65" s="114">
        <v>17</v>
      </c>
      <c r="V65" s="32"/>
      <c r="W65" s="32"/>
      <c r="X65" s="32"/>
      <c r="Z65" s="35">
        <v>0</v>
      </c>
      <c r="AA65" s="35">
        <v>0</v>
      </c>
      <c r="AB65" s="35">
        <v>0</v>
      </c>
      <c r="AC65" s="35">
        <v>0</v>
      </c>
      <c r="AD65" s="36">
        <v>1</v>
      </c>
      <c r="AE65" s="37">
        <v>16.99427</v>
      </c>
      <c r="AF65" s="38">
        <v>17</v>
      </c>
      <c r="AG65" s="32">
        <v>34</v>
      </c>
      <c r="AH65" s="25"/>
      <c r="AI65" s="25"/>
      <c r="AJ65" s="25"/>
    </row>
    <row r="66" spans="1:36" x14ac:dyDescent="0.2">
      <c r="A66" s="1">
        <v>11</v>
      </c>
      <c r="B66" s="1" t="s">
        <v>898</v>
      </c>
      <c r="C66" s="98" t="s">
        <v>34</v>
      </c>
      <c r="D66" s="116"/>
      <c r="E66" s="114"/>
      <c r="F66" s="114">
        <v>16</v>
      </c>
      <c r="G66" s="32"/>
      <c r="H66" s="32"/>
      <c r="I66" s="32"/>
      <c r="J66" s="32">
        <f>IFERROR(LARGE(D66:I66,1),0)+IF($C$5&gt;=2,IFERROR(LARGE(D66:I66,2),0),0)+IF($C$5&gt;=3,IFERROR(LARGE(D66:I66,3),0),0)+IF($C$5&gt;=4,IFERROR(LARGE(D66:I66,4),0),0)+IF($C$5&gt;=5,IFERROR(LARGE(D66:I66,5),0),0)+IF($C$5&gt;=6,IFERROR(LARGE(D66:I66,6),0),0)</f>
        <v>16</v>
      </c>
      <c r="K66" s="32"/>
      <c r="L66" s="32"/>
      <c r="M66" s="32">
        <f>J66-(ROW(J66)-ROW(J$6))/10000</f>
        <v>15.994</v>
      </c>
      <c r="N66" s="32">
        <f>COUNT(D66:I66)</f>
        <v>1</v>
      </c>
      <c r="O66" s="32">
        <f ca="1">IF(AND(N66=1,OFFSET(C66,0,O$3)&gt;0),"Y",0)</f>
        <v>0</v>
      </c>
      <c r="P66" s="33" t="s">
        <v>836</v>
      </c>
      <c r="Q66" s="107">
        <f>1-(P66=P65)</f>
        <v>0</v>
      </c>
      <c r="R66" s="34">
        <f>M66+S66/1000+T66/10000+U66/100000+V66/1000000+W66/10000000+X66/100000000</f>
        <v>15.994159999999999</v>
      </c>
      <c r="S66" s="116"/>
      <c r="T66" s="114"/>
      <c r="U66" s="114">
        <v>16</v>
      </c>
      <c r="V66" s="32"/>
      <c r="W66" s="32"/>
      <c r="X66" s="32"/>
      <c r="Z66" s="35">
        <v>0</v>
      </c>
      <c r="AA66" s="35">
        <v>0</v>
      </c>
      <c r="AB66" s="35">
        <v>0</v>
      </c>
      <c r="AC66" s="35">
        <v>0</v>
      </c>
      <c r="AD66" s="36">
        <v>1</v>
      </c>
      <c r="AE66" s="37">
        <v>15.994159999999999</v>
      </c>
      <c r="AF66" s="38">
        <v>16</v>
      </c>
      <c r="AG66" s="32">
        <v>32</v>
      </c>
      <c r="AH66" s="25"/>
      <c r="AI66" s="25"/>
      <c r="AJ66" s="25"/>
    </row>
    <row r="67" spans="1:36" x14ac:dyDescent="0.2">
      <c r="A67" s="1">
        <v>12</v>
      </c>
      <c r="B67" s="1" t="s">
        <v>899</v>
      </c>
      <c r="C67" s="98" t="s">
        <v>52</v>
      </c>
      <c r="D67" s="116"/>
      <c r="E67" s="114"/>
      <c r="F67" s="114">
        <v>15</v>
      </c>
      <c r="G67" s="32"/>
      <c r="H67" s="32"/>
      <c r="I67" s="32"/>
      <c r="J67" s="32">
        <f>IFERROR(LARGE(D67:I67,1),0)+IF($C$5&gt;=2,IFERROR(LARGE(D67:I67,2),0),0)+IF($C$5&gt;=3,IFERROR(LARGE(D67:I67,3),0),0)+IF($C$5&gt;=4,IFERROR(LARGE(D67:I67,4),0),0)+IF($C$5&gt;=5,IFERROR(LARGE(D67:I67,5),0),0)+IF($C$5&gt;=6,IFERROR(LARGE(D67:I67,6),0),0)</f>
        <v>15</v>
      </c>
      <c r="K67" s="32"/>
      <c r="L67" s="32"/>
      <c r="M67" s="32">
        <f>J67-(ROW(J67)-ROW(J$6))/10000</f>
        <v>14.9939</v>
      </c>
      <c r="N67" s="32">
        <f>COUNT(D67:I67)</f>
        <v>1</v>
      </c>
      <c r="O67" s="32">
        <f ca="1">IF(AND(N67=1,OFFSET(C67,0,O$3)&gt;0),"Y",0)</f>
        <v>0</v>
      </c>
      <c r="P67" s="33" t="s">
        <v>836</v>
      </c>
      <c r="Q67" s="107">
        <f>1-(P67=P66)</f>
        <v>0</v>
      </c>
      <c r="R67" s="34">
        <f>M67+S67/1000+T67/10000+U67/100000+V67/1000000+W67/10000000+X67/100000000</f>
        <v>14.99405</v>
      </c>
      <c r="S67" s="116"/>
      <c r="T67" s="114"/>
      <c r="U67" s="114">
        <v>15</v>
      </c>
      <c r="V67" s="32"/>
      <c r="W67" s="32"/>
      <c r="X67" s="32"/>
      <c r="Z67" s="35">
        <v>0</v>
      </c>
      <c r="AA67" s="35">
        <v>0</v>
      </c>
      <c r="AB67" s="35">
        <v>0</v>
      </c>
      <c r="AC67" s="35">
        <v>0</v>
      </c>
      <c r="AD67" s="36">
        <v>1</v>
      </c>
      <c r="AE67" s="37">
        <v>14.99405</v>
      </c>
      <c r="AF67" s="38">
        <v>15</v>
      </c>
      <c r="AG67" s="32">
        <v>30</v>
      </c>
      <c r="AH67" s="25"/>
      <c r="AI67" s="25"/>
      <c r="AJ67" s="25"/>
    </row>
    <row r="68" spans="1:36" x14ac:dyDescent="0.2">
      <c r="A68" s="1">
        <v>12</v>
      </c>
      <c r="B68" s="1" t="s">
        <v>900</v>
      </c>
      <c r="C68" s="98" t="s">
        <v>24</v>
      </c>
      <c r="D68" s="116">
        <v>14</v>
      </c>
      <c r="E68" s="114"/>
      <c r="F68" s="114"/>
      <c r="G68" s="32"/>
      <c r="H68" s="32"/>
      <c r="I68" s="32"/>
      <c r="J68" s="32">
        <f>IFERROR(LARGE(D68:I68,1),0)+IF($C$5&gt;=2,IFERROR(LARGE(D68:I68,2),0),0)+IF($C$5&gt;=3,IFERROR(LARGE(D68:I68,3),0),0)+IF($C$5&gt;=4,IFERROR(LARGE(D68:I68,4),0),0)+IF($C$5&gt;=5,IFERROR(LARGE(D68:I68,5),0),0)+IF($C$5&gt;=6,IFERROR(LARGE(D68:I68,6),0),0)</f>
        <v>14</v>
      </c>
      <c r="K68" s="32"/>
      <c r="L68" s="32"/>
      <c r="M68" s="32">
        <f>J68-(ROW(J68)-ROW(J$6))/10000</f>
        <v>13.9938</v>
      </c>
      <c r="N68" s="32">
        <f>COUNT(D68:I68)</f>
        <v>1</v>
      </c>
      <c r="O68" s="32">
        <f ca="1">IF(AND(N68=1,OFFSET(C68,0,O$3)&gt;0),"Y",0)</f>
        <v>0</v>
      </c>
      <c r="P68" s="33" t="s">
        <v>836</v>
      </c>
      <c r="Q68" s="107">
        <f>1-(P68=P67)</f>
        <v>0</v>
      </c>
      <c r="R68" s="34">
        <f>M68+S68/1000+T68/10000+U68/100000+V68/1000000+W68/10000000+X68/100000000</f>
        <v>14.0078</v>
      </c>
      <c r="S68" s="116">
        <v>14</v>
      </c>
      <c r="T68" s="114"/>
      <c r="U68" s="114"/>
      <c r="V68" s="32"/>
      <c r="W68" s="32"/>
      <c r="X68" s="32"/>
      <c r="Z68" s="35">
        <v>0</v>
      </c>
      <c r="AA68" s="35">
        <v>0</v>
      </c>
      <c r="AB68" s="35">
        <v>0</v>
      </c>
      <c r="AC68" s="35">
        <v>0</v>
      </c>
      <c r="AD68" s="36">
        <v>1</v>
      </c>
      <c r="AE68" s="37">
        <v>14.0078</v>
      </c>
      <c r="AF68" s="38">
        <v>14</v>
      </c>
      <c r="AG68" s="32">
        <v>28</v>
      </c>
      <c r="AH68" s="25"/>
      <c r="AI68" s="25"/>
      <c r="AJ68" s="25"/>
    </row>
    <row r="69" spans="1:36" x14ac:dyDescent="0.2">
      <c r="A69" s="1">
        <v>13</v>
      </c>
      <c r="B69" s="1" t="s">
        <v>843</v>
      </c>
      <c r="C69" s="98" t="s">
        <v>24</v>
      </c>
      <c r="D69" s="116"/>
      <c r="E69" s="114"/>
      <c r="F69" s="114"/>
      <c r="G69" s="32">
        <v>14</v>
      </c>
      <c r="H69" s="32"/>
      <c r="I69" s="32"/>
      <c r="J69" s="32">
        <f>IFERROR(LARGE(D69:I69,1),0)+IF($C$5&gt;=2,IFERROR(LARGE(D69:I69,2),0),0)+IF($C$5&gt;=3,IFERROR(LARGE(D69:I69,3),0),0)+IF($C$5&gt;=4,IFERROR(LARGE(D69:I69,4),0),0)+IF($C$5&gt;=5,IFERROR(LARGE(D69:I69,5),0),0)+IF($C$5&gt;=6,IFERROR(LARGE(D69:I69,6),0),0)</f>
        <v>14</v>
      </c>
      <c r="K69" s="32"/>
      <c r="L69" s="32"/>
      <c r="M69" s="32">
        <f>J69-(ROW(J69)-ROW(J$6))/10000</f>
        <v>13.9937</v>
      </c>
      <c r="N69" s="32">
        <f>COUNT(D69:I69)</f>
        <v>1</v>
      </c>
      <c r="O69" s="32" t="str">
        <f ca="1">IF(AND(N69=1,OFFSET(C69,0,O$3)&gt;0),"Y",0)</f>
        <v>Y</v>
      </c>
      <c r="P69" s="33" t="s">
        <v>836</v>
      </c>
      <c r="Q69" s="107">
        <f>1-(P69=P68)</f>
        <v>0</v>
      </c>
      <c r="R69" s="34">
        <f>M69+S69/1000+T69/10000+U69/100000+V69/1000000+W69/10000000+X69/100000000</f>
        <v>13.993714000000001</v>
      </c>
      <c r="S69" s="116"/>
      <c r="T69" s="114"/>
      <c r="U69" s="114"/>
      <c r="V69" s="32">
        <v>14</v>
      </c>
      <c r="W69" s="32"/>
      <c r="X69" s="32"/>
      <c r="Z69" s="35">
        <v>0</v>
      </c>
      <c r="AA69" s="35">
        <v>0</v>
      </c>
      <c r="AB69" s="35">
        <v>0</v>
      </c>
      <c r="AC69" s="35">
        <v>0</v>
      </c>
      <c r="AD69" s="36">
        <v>1</v>
      </c>
      <c r="AE69" s="37">
        <v>13.993714000000001</v>
      </c>
      <c r="AF69" s="38">
        <v>14</v>
      </c>
      <c r="AG69" s="32">
        <v>28</v>
      </c>
      <c r="AH69" s="25"/>
      <c r="AI69" s="25"/>
      <c r="AJ69" s="25"/>
    </row>
    <row r="70" spans="1:36" x14ac:dyDescent="0.2">
      <c r="A70" s="1">
        <v>14</v>
      </c>
      <c r="B70" s="1" t="s">
        <v>901</v>
      </c>
      <c r="C70" s="98" t="s">
        <v>242</v>
      </c>
      <c r="D70" s="116">
        <v>13</v>
      </c>
      <c r="E70" s="114"/>
      <c r="F70" s="114"/>
      <c r="G70" s="32"/>
      <c r="H70" s="32"/>
      <c r="I70" s="32"/>
      <c r="J70" s="32">
        <f>IFERROR(LARGE(D70:I70,1),0)+IF($C$5&gt;=2,IFERROR(LARGE(D70:I70,2),0),0)+IF($C$5&gt;=3,IFERROR(LARGE(D70:I70,3),0),0)+IF($C$5&gt;=4,IFERROR(LARGE(D70:I70,4),0),0)+IF($C$5&gt;=5,IFERROR(LARGE(D70:I70,5),0),0)+IF($C$5&gt;=6,IFERROR(LARGE(D70:I70,6),0),0)</f>
        <v>13</v>
      </c>
      <c r="K70" s="32"/>
      <c r="L70" s="32"/>
      <c r="M70" s="32">
        <f>J70-(ROW(J70)-ROW(J$6))/10000</f>
        <v>12.993600000000001</v>
      </c>
      <c r="N70" s="32">
        <f>COUNT(D70:I70)</f>
        <v>1</v>
      </c>
      <c r="O70" s="32">
        <f ca="1">IF(AND(N70=1,OFFSET(C70,0,O$3)&gt;0),"Y",0)</f>
        <v>0</v>
      </c>
      <c r="P70" s="33" t="s">
        <v>836</v>
      </c>
      <c r="Q70" s="107">
        <f>1-(P70=P69)</f>
        <v>0</v>
      </c>
      <c r="R70" s="34">
        <f>M70+S70/1000+T70/10000+U70/100000+V70/1000000+W70/10000000+X70/100000000</f>
        <v>13.006600000000001</v>
      </c>
      <c r="S70" s="116">
        <v>13</v>
      </c>
      <c r="T70" s="114"/>
      <c r="U70" s="114"/>
      <c r="V70" s="32"/>
      <c r="W70" s="32"/>
      <c r="X70" s="32"/>
      <c r="Z70" s="35">
        <v>0</v>
      </c>
      <c r="AA70" s="35">
        <v>0</v>
      </c>
      <c r="AB70" s="35">
        <v>0</v>
      </c>
      <c r="AC70" s="35">
        <v>0</v>
      </c>
      <c r="AD70" s="36">
        <v>1</v>
      </c>
      <c r="AE70" s="37">
        <v>13.006600000000001</v>
      </c>
      <c r="AF70" s="38">
        <v>13</v>
      </c>
      <c r="AG70" s="32">
        <v>26</v>
      </c>
      <c r="AH70" s="25"/>
      <c r="AI70" s="25"/>
      <c r="AJ70" s="25"/>
    </row>
    <row r="71" spans="1:36" x14ac:dyDescent="0.2">
      <c r="A71" s="1">
        <v>15</v>
      </c>
      <c r="B71" s="1" t="s">
        <v>902</v>
      </c>
      <c r="C71" s="98" t="s">
        <v>24</v>
      </c>
      <c r="D71" s="116">
        <v>11</v>
      </c>
      <c r="E71" s="114"/>
      <c r="F71" s="114"/>
      <c r="G71" s="32"/>
      <c r="H71" s="32"/>
      <c r="I71" s="32"/>
      <c r="J71" s="32">
        <f>IFERROR(LARGE(D71:I71,1),0)+IF($C$5&gt;=2,IFERROR(LARGE(D71:I71,2),0),0)+IF($C$5&gt;=3,IFERROR(LARGE(D71:I71,3),0),0)+IF($C$5&gt;=4,IFERROR(LARGE(D71:I71,4),0),0)+IF($C$5&gt;=5,IFERROR(LARGE(D71:I71,5),0),0)+IF($C$5&gt;=6,IFERROR(LARGE(D71:I71,6),0),0)</f>
        <v>11</v>
      </c>
      <c r="K71" s="32"/>
      <c r="L71" s="32"/>
      <c r="M71" s="32">
        <f>J71-(ROW(J71)-ROW(J$6))/10000</f>
        <v>10.993499999999999</v>
      </c>
      <c r="N71" s="32">
        <f>COUNT(D71:I71)</f>
        <v>1</v>
      </c>
      <c r="O71" s="32">
        <f ca="1">IF(AND(N71=1,OFFSET(C71,0,O$3)&gt;0),"Y",0)</f>
        <v>0</v>
      </c>
      <c r="P71" s="33" t="s">
        <v>836</v>
      </c>
      <c r="Q71" s="107">
        <f>1-(P71=P70)</f>
        <v>0</v>
      </c>
      <c r="R71" s="34">
        <f>M71+S71/1000+T71/10000+U71/100000+V71/1000000+W71/10000000+X71/100000000</f>
        <v>11.004499999999998</v>
      </c>
      <c r="S71" s="116">
        <v>11</v>
      </c>
      <c r="T71" s="114"/>
      <c r="U71" s="114"/>
      <c r="V71" s="32"/>
      <c r="W71" s="32"/>
      <c r="X71" s="32"/>
      <c r="Z71" s="35">
        <v>0</v>
      </c>
      <c r="AA71" s="35">
        <v>0</v>
      </c>
      <c r="AB71" s="35">
        <v>0</v>
      </c>
      <c r="AC71" s="35">
        <v>0</v>
      </c>
      <c r="AD71" s="36">
        <v>1</v>
      </c>
      <c r="AE71" s="37">
        <v>11.004499999999998</v>
      </c>
      <c r="AF71" s="38">
        <v>11</v>
      </c>
      <c r="AG71" s="32">
        <v>22</v>
      </c>
      <c r="AH71" s="25"/>
      <c r="AI71" s="25"/>
      <c r="AJ71" s="25"/>
    </row>
    <row r="72" spans="1:36" ht="3" customHeight="1" x14ac:dyDescent="0.25">
      <c r="A72" s="98"/>
      <c r="B72" s="98"/>
      <c r="C72" s="98"/>
      <c r="D72" s="116"/>
      <c r="E72" s="116"/>
      <c r="F72" s="114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4"/>
      <c r="S72" s="113"/>
      <c r="T72" s="114"/>
      <c r="U72" s="114"/>
      <c r="V72" s="32"/>
      <c r="W72" s="32"/>
      <c r="X72" s="32"/>
      <c r="AD72" s="1"/>
      <c r="AE72" s="38"/>
      <c r="AF72" s="25"/>
      <c r="AG72" s="25"/>
      <c r="AH72" s="25"/>
      <c r="AI72" s="25"/>
      <c r="AJ72" s="25"/>
    </row>
    <row r="73" spans="1:36" ht="15" x14ac:dyDescent="0.25">
      <c r="C73" s="112"/>
      <c r="D73" s="113"/>
      <c r="E73" s="114"/>
      <c r="F73" s="114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4"/>
      <c r="S73" s="116"/>
      <c r="T73" s="116"/>
      <c r="U73" s="114"/>
      <c r="V73" s="32"/>
      <c r="W73" s="32"/>
      <c r="X73" s="32"/>
      <c r="AD73" s="1"/>
      <c r="AE73" s="38"/>
      <c r="AF73" s="25"/>
      <c r="AG73" s="25"/>
      <c r="AH73" s="25"/>
      <c r="AI73" s="25"/>
      <c r="AJ73" s="25"/>
    </row>
    <row r="74" spans="1:36" ht="15" x14ac:dyDescent="0.25">
      <c r="A74" s="26" t="s">
        <v>845</v>
      </c>
      <c r="C74" s="112"/>
      <c r="D74" s="113"/>
      <c r="E74" s="114"/>
      <c r="F74" s="114"/>
      <c r="G74" s="32"/>
      <c r="H74" s="32"/>
      <c r="I74" s="32"/>
      <c r="J74" s="32"/>
      <c r="K74" s="32"/>
      <c r="L74" s="32"/>
      <c r="M74" s="32"/>
      <c r="N74" s="32"/>
      <c r="O74" s="32"/>
      <c r="P74" s="84" t="str">
        <f>A74</f>
        <v>U15B</v>
      </c>
      <c r="Q74" s="32"/>
      <c r="R74" s="34"/>
      <c r="S74" s="32"/>
      <c r="T74" s="32"/>
      <c r="U74" s="32"/>
      <c r="V74" s="32"/>
      <c r="W74" s="32"/>
      <c r="X74" s="32"/>
      <c r="AD74" s="1"/>
      <c r="AE74" s="38"/>
      <c r="AF74" s="25"/>
      <c r="AG74" s="25"/>
      <c r="AH74" s="25">
        <v>42</v>
      </c>
      <c r="AI74" s="25">
        <v>39</v>
      </c>
      <c r="AJ74" s="25">
        <v>37</v>
      </c>
    </row>
    <row r="75" spans="1:36" x14ac:dyDescent="0.2">
      <c r="A75" s="1">
        <v>1</v>
      </c>
      <c r="B75" s="1" t="s">
        <v>846</v>
      </c>
      <c r="C75" s="98" t="s">
        <v>242</v>
      </c>
      <c r="D75" s="116"/>
      <c r="E75" s="114">
        <v>13</v>
      </c>
      <c r="F75" s="114">
        <v>14</v>
      </c>
      <c r="G75" s="32">
        <v>15</v>
      </c>
      <c r="H75" s="32"/>
      <c r="I75" s="32"/>
      <c r="J75" s="32">
        <f>IFERROR(LARGE(D75:I75,1),0)+IF($C$5&gt;=2,IFERROR(LARGE(D75:I75,2),0),0)+IF($C$5&gt;=3,IFERROR(LARGE(D75:I75,3),0),0)+IF($C$5&gt;=4,IFERROR(LARGE(D75:I75,4),0),0)+IF($C$5&gt;=5,IFERROR(LARGE(D75:I75,5),0),0)+IF($C$5&gt;=6,IFERROR(LARGE(D75:I75,6),0),0)</f>
        <v>42</v>
      </c>
      <c r="K75" s="32"/>
      <c r="L75" s="32" t="s">
        <v>903</v>
      </c>
      <c r="M75" s="32">
        <f>J75-(ROW(J75)-ROW(J$6))/10000</f>
        <v>41.993099999999998</v>
      </c>
      <c r="N75" s="32">
        <f>COUNT(D75:I75)</f>
        <v>3</v>
      </c>
      <c r="O75" s="32">
        <f ca="1">IF(AND(N75=1,OFFSET(C75,0,O$3)&gt;0),"Y",0)</f>
        <v>0</v>
      </c>
      <c r="P75" s="33" t="s">
        <v>845</v>
      </c>
      <c r="Q75" s="107">
        <f>1-(P75=P74)</f>
        <v>0</v>
      </c>
      <c r="R75" s="34">
        <f>M75+S75/1000+T75/10000+U75/100000+V75/1000000+W75/10000000+X75/100000000</f>
        <v>41.994554999999998</v>
      </c>
      <c r="S75" s="116"/>
      <c r="T75" s="114">
        <v>13</v>
      </c>
      <c r="U75" s="114">
        <v>14</v>
      </c>
      <c r="V75" s="32">
        <v>15</v>
      </c>
      <c r="W75" s="32"/>
      <c r="X75" s="32"/>
      <c r="Z75" s="35">
        <v>0</v>
      </c>
      <c r="AA75" s="35">
        <v>0</v>
      </c>
      <c r="AB75" s="35">
        <v>0</v>
      </c>
      <c r="AC75" s="35">
        <v>0</v>
      </c>
      <c r="AD75" s="36">
        <v>3</v>
      </c>
      <c r="AE75" s="37">
        <v>41.994554999999998</v>
      </c>
      <c r="AF75" s="38">
        <v>15</v>
      </c>
      <c r="AG75" s="32">
        <v>44</v>
      </c>
      <c r="AH75" s="25" t="s">
        <v>903</v>
      </c>
      <c r="AI75" s="25" t="s">
        <v>904</v>
      </c>
      <c r="AJ75" s="25" t="s">
        <v>905</v>
      </c>
    </row>
    <row r="76" spans="1:36" x14ac:dyDescent="0.2">
      <c r="A76" s="1">
        <v>2</v>
      </c>
      <c r="B76" s="1" t="s">
        <v>847</v>
      </c>
      <c r="C76" s="98" t="s">
        <v>40</v>
      </c>
      <c r="D76" s="116"/>
      <c r="E76" s="114">
        <v>12</v>
      </c>
      <c r="F76" s="114">
        <v>13</v>
      </c>
      <c r="G76" s="32">
        <v>14</v>
      </c>
      <c r="H76" s="32"/>
      <c r="I76" s="32"/>
      <c r="J76" s="32">
        <f>IFERROR(LARGE(D76:I76,1),0)+IF($C$5&gt;=2,IFERROR(LARGE(D76:I76,2),0),0)+IF($C$5&gt;=3,IFERROR(LARGE(D76:I76,3),0),0)+IF($C$5&gt;=4,IFERROR(LARGE(D76:I76,4),0),0)+IF($C$5&gt;=5,IFERROR(LARGE(D76:I76,5),0),0)+IF($C$5&gt;=6,IFERROR(LARGE(D76:I76,6),0),0)</f>
        <v>39</v>
      </c>
      <c r="K76" s="32"/>
      <c r="L76" s="32" t="s">
        <v>904</v>
      </c>
      <c r="M76" s="32">
        <f>J76-(ROW(J76)-ROW(J$6))/10000</f>
        <v>38.993000000000002</v>
      </c>
      <c r="N76" s="32">
        <f>COUNT(D76:I76)</f>
        <v>3</v>
      </c>
      <c r="O76" s="32">
        <f ca="1">IF(AND(N76=1,OFFSET(C76,0,O$3)&gt;0),"Y",0)</f>
        <v>0</v>
      </c>
      <c r="P76" s="33" t="s">
        <v>845</v>
      </c>
      <c r="Q76" s="107">
        <f>1-(P76=P75)</f>
        <v>0</v>
      </c>
      <c r="R76" s="34">
        <f>M76+S76/1000+T76/10000+U76/100000+V76/1000000+W76/10000000+X76/100000000</f>
        <v>38.994343999999998</v>
      </c>
      <c r="S76" s="116"/>
      <c r="T76" s="114">
        <v>12</v>
      </c>
      <c r="U76" s="114">
        <v>13</v>
      </c>
      <c r="V76" s="32">
        <v>14</v>
      </c>
      <c r="W76" s="32"/>
      <c r="X76" s="32"/>
      <c r="Z76" s="35">
        <v>0</v>
      </c>
      <c r="AA76" s="35">
        <v>0</v>
      </c>
      <c r="AB76" s="35">
        <v>0</v>
      </c>
      <c r="AC76" s="35">
        <v>0</v>
      </c>
      <c r="AD76" s="36">
        <v>3</v>
      </c>
      <c r="AE76" s="37">
        <v>38.994343999999998</v>
      </c>
      <c r="AF76" s="38">
        <v>14</v>
      </c>
      <c r="AG76" s="32">
        <v>41</v>
      </c>
      <c r="AH76" s="25"/>
      <c r="AI76" s="25" t="s">
        <v>904</v>
      </c>
      <c r="AJ76" s="25" t="s">
        <v>905</v>
      </c>
    </row>
    <row r="77" spans="1:36" x14ac:dyDescent="0.2">
      <c r="A77" s="1">
        <v>3</v>
      </c>
      <c r="B77" s="1" t="s">
        <v>848</v>
      </c>
      <c r="C77" s="98" t="s">
        <v>29</v>
      </c>
      <c r="D77" s="116">
        <v>13</v>
      </c>
      <c r="E77" s="114">
        <v>11</v>
      </c>
      <c r="F77" s="114">
        <v>11</v>
      </c>
      <c r="G77" s="32">
        <v>13</v>
      </c>
      <c r="H77" s="32"/>
      <c r="I77" s="32"/>
      <c r="J77" s="32">
        <f>IFERROR(LARGE(D77:I77,1),0)+IF($C$5&gt;=2,IFERROR(LARGE(D77:I77,2),0),0)+IF($C$5&gt;=3,IFERROR(LARGE(D77:I77,3),0),0)+IF($C$5&gt;=4,IFERROR(LARGE(D77:I77,4),0),0)+IF($C$5&gt;=5,IFERROR(LARGE(D77:I77,5),0),0)+IF($C$5&gt;=6,IFERROR(LARGE(D77:I77,6),0),0)</f>
        <v>37</v>
      </c>
      <c r="K77" s="32"/>
      <c r="L77" s="32" t="s">
        <v>905</v>
      </c>
      <c r="M77" s="32">
        <f>J77-(ROW(J77)-ROW(J$6))/10000</f>
        <v>36.992899999999999</v>
      </c>
      <c r="N77" s="32">
        <f>COUNT(D77:I77)</f>
        <v>4</v>
      </c>
      <c r="O77" s="32">
        <f ca="1">IF(AND(N77=1,OFFSET(C77,0,O$3)&gt;0),"Y",0)</f>
        <v>0</v>
      </c>
      <c r="P77" s="33" t="s">
        <v>845</v>
      </c>
      <c r="Q77" s="107">
        <f>1-(P77=P76)</f>
        <v>0</v>
      </c>
      <c r="R77" s="34">
        <f>M77+S77/1000+T77/10000+U77/100000+V77/1000000+W77/10000000+X77/100000000</f>
        <v>37.007123</v>
      </c>
      <c r="S77" s="116">
        <v>13</v>
      </c>
      <c r="T77" s="114">
        <v>11</v>
      </c>
      <c r="U77" s="114">
        <v>11</v>
      </c>
      <c r="V77" s="32">
        <v>13</v>
      </c>
      <c r="W77" s="32"/>
      <c r="X77" s="32"/>
      <c r="Z77" s="35">
        <v>0</v>
      </c>
      <c r="AA77" s="35">
        <v>0</v>
      </c>
      <c r="AB77" s="35">
        <v>0</v>
      </c>
      <c r="AC77" s="35">
        <v>0</v>
      </c>
      <c r="AD77" s="36">
        <v>4</v>
      </c>
      <c r="AE77" s="37">
        <v>37.007123</v>
      </c>
      <c r="AF77" s="38">
        <v>13</v>
      </c>
      <c r="AG77" s="32">
        <v>39</v>
      </c>
      <c r="AH77" s="25"/>
      <c r="AI77" s="25" t="s">
        <v>904</v>
      </c>
      <c r="AJ77" s="25" t="s">
        <v>905</v>
      </c>
    </row>
    <row r="78" spans="1:36" x14ac:dyDescent="0.2">
      <c r="A78" s="1">
        <v>4</v>
      </c>
      <c r="B78" s="1" t="s">
        <v>906</v>
      </c>
      <c r="C78" s="98" t="s">
        <v>360</v>
      </c>
      <c r="D78" s="116">
        <v>15</v>
      </c>
      <c r="E78" s="114">
        <v>14</v>
      </c>
      <c r="F78" s="114"/>
      <c r="G78" s="32"/>
      <c r="H78" s="32"/>
      <c r="I78" s="32"/>
      <c r="J78" s="32">
        <f>IFERROR(LARGE(D78:I78,1),0)+IF($C$5&gt;=2,IFERROR(LARGE(D78:I78,2),0),0)+IF($C$5&gt;=3,IFERROR(LARGE(D78:I78,3),0),0)+IF($C$5&gt;=4,IFERROR(LARGE(D78:I78,4),0),0)+IF($C$5&gt;=5,IFERROR(LARGE(D78:I78,5),0),0)+IF($C$5&gt;=6,IFERROR(LARGE(D78:I78,6),0),0)</f>
        <v>29</v>
      </c>
      <c r="K78" s="32"/>
      <c r="L78" s="32"/>
      <c r="M78" s="32">
        <f>J78-(ROW(J78)-ROW(J$6))/10000</f>
        <v>28.992799999999999</v>
      </c>
      <c r="N78" s="32">
        <f>COUNT(D78:I78)</f>
        <v>2</v>
      </c>
      <c r="O78" s="32">
        <f ca="1">IF(AND(N78=1,OFFSET(C78,0,O$3)&gt;0),"Y",0)</f>
        <v>0</v>
      </c>
      <c r="P78" s="33" t="s">
        <v>845</v>
      </c>
      <c r="Q78" s="107">
        <f>1-(P78=P77)</f>
        <v>0</v>
      </c>
      <c r="R78" s="34">
        <f>M78+S78/1000+T78/10000+U78/100000+V78/1000000+W78/10000000+X78/100000000</f>
        <v>29.0092</v>
      </c>
      <c r="S78" s="116">
        <v>15</v>
      </c>
      <c r="T78" s="114">
        <v>14</v>
      </c>
      <c r="U78" s="114"/>
      <c r="V78" s="32"/>
      <c r="W78" s="32"/>
      <c r="X78" s="32"/>
      <c r="Z78" s="35">
        <v>0</v>
      </c>
      <c r="AA78" s="35">
        <v>0</v>
      </c>
      <c r="AB78" s="35">
        <v>0</v>
      </c>
      <c r="AC78" s="35">
        <v>0</v>
      </c>
      <c r="AD78" s="36">
        <v>2</v>
      </c>
      <c r="AE78" s="37">
        <v>29.0092</v>
      </c>
      <c r="AF78" s="38">
        <v>15</v>
      </c>
      <c r="AG78" s="32">
        <v>44</v>
      </c>
      <c r="AH78" s="25" t="s">
        <v>903</v>
      </c>
      <c r="AI78" s="25" t="s">
        <v>904</v>
      </c>
      <c r="AJ78" s="25" t="s">
        <v>905</v>
      </c>
    </row>
    <row r="79" spans="1:36" x14ac:dyDescent="0.2">
      <c r="A79" s="1">
        <v>5</v>
      </c>
      <c r="B79" s="1" t="s">
        <v>907</v>
      </c>
      <c r="C79" s="98" t="s">
        <v>242</v>
      </c>
      <c r="D79" s="116">
        <v>14</v>
      </c>
      <c r="E79" s="114"/>
      <c r="F79" s="114">
        <v>15</v>
      </c>
      <c r="G79" s="32"/>
      <c r="H79" s="32"/>
      <c r="I79" s="32"/>
      <c r="J79" s="32">
        <f>IFERROR(LARGE(D79:I79,1),0)+IF($C$5&gt;=2,IFERROR(LARGE(D79:I79,2),0),0)+IF($C$5&gt;=3,IFERROR(LARGE(D79:I79,3),0),0)+IF($C$5&gt;=4,IFERROR(LARGE(D79:I79,4),0),0)+IF($C$5&gt;=5,IFERROR(LARGE(D79:I79,5),0),0)+IF($C$5&gt;=6,IFERROR(LARGE(D79:I79,6),0),0)</f>
        <v>29</v>
      </c>
      <c r="K79" s="32"/>
      <c r="L79" s="32"/>
      <c r="M79" s="32">
        <f>J79-(ROW(J79)-ROW(J$6))/10000</f>
        <v>28.992699999999999</v>
      </c>
      <c r="N79" s="32">
        <f>COUNT(D79:I79)</f>
        <v>2</v>
      </c>
      <c r="O79" s="32">
        <f ca="1">IF(AND(N79=1,OFFSET(C79,0,O$3)&gt;0),"Y",0)</f>
        <v>0</v>
      </c>
      <c r="P79" s="33" t="s">
        <v>845</v>
      </c>
      <c r="Q79" s="107">
        <f>1-(P79=P78)</f>
        <v>0</v>
      </c>
      <c r="R79" s="34">
        <f>M79+S79/1000+T79/10000+U79/100000+V79/1000000+W79/10000000+X79/100000000</f>
        <v>29.00685</v>
      </c>
      <c r="S79" s="116">
        <v>14</v>
      </c>
      <c r="T79" s="114"/>
      <c r="U79" s="114">
        <v>15</v>
      </c>
      <c r="V79" s="32"/>
      <c r="W79" s="32"/>
      <c r="X79" s="32"/>
      <c r="Z79" s="35">
        <v>0</v>
      </c>
      <c r="AA79" s="35">
        <v>0</v>
      </c>
      <c r="AB79" s="35">
        <v>0</v>
      </c>
      <c r="AC79" s="35">
        <v>0</v>
      </c>
      <c r="AD79" s="36">
        <v>2</v>
      </c>
      <c r="AE79" s="37">
        <v>29.00685</v>
      </c>
      <c r="AF79" s="38">
        <v>15</v>
      </c>
      <c r="AG79" s="32">
        <v>44</v>
      </c>
      <c r="AH79" s="25" t="s">
        <v>903</v>
      </c>
      <c r="AI79" s="25" t="s">
        <v>904</v>
      </c>
      <c r="AJ79" s="25" t="s">
        <v>905</v>
      </c>
    </row>
    <row r="80" spans="1:36" x14ac:dyDescent="0.2">
      <c r="A80" s="1">
        <v>6</v>
      </c>
      <c r="B80" s="1" t="s">
        <v>908</v>
      </c>
      <c r="C80" s="98" t="s">
        <v>43</v>
      </c>
      <c r="D80" s="116">
        <v>12</v>
      </c>
      <c r="E80" s="114"/>
      <c r="F80" s="114">
        <v>12</v>
      </c>
      <c r="G80" s="32"/>
      <c r="H80" s="32"/>
      <c r="I80" s="32"/>
      <c r="J80" s="32">
        <f>IFERROR(LARGE(D80:I80,1),0)+IF($C$5&gt;=2,IFERROR(LARGE(D80:I80,2),0),0)+IF($C$5&gt;=3,IFERROR(LARGE(D80:I80,3),0),0)+IF($C$5&gt;=4,IFERROR(LARGE(D80:I80,4),0),0)+IF($C$5&gt;=5,IFERROR(LARGE(D80:I80,5),0),0)+IF($C$5&gt;=6,IFERROR(LARGE(D80:I80,6),0),0)</f>
        <v>24</v>
      </c>
      <c r="K80" s="32"/>
      <c r="L80" s="32"/>
      <c r="M80" s="32">
        <f>J80-(ROW(J80)-ROW(J$6))/10000</f>
        <v>23.992599999999999</v>
      </c>
      <c r="N80" s="32">
        <f>COUNT(D80:I80)</f>
        <v>2</v>
      </c>
      <c r="O80" s="32">
        <f ca="1">IF(AND(N80=1,OFFSET(C80,0,O$3)&gt;0),"Y",0)</f>
        <v>0</v>
      </c>
      <c r="P80" s="33" t="s">
        <v>845</v>
      </c>
      <c r="Q80" s="107">
        <f>1-(P80=P79)</f>
        <v>0</v>
      </c>
      <c r="R80" s="34">
        <f>M80+S80/1000+T80/10000+U80/100000+V80/1000000+W80/10000000+X80/100000000</f>
        <v>24.004719999999999</v>
      </c>
      <c r="S80" s="116">
        <v>12</v>
      </c>
      <c r="T80" s="114"/>
      <c r="U80" s="114">
        <v>12</v>
      </c>
      <c r="V80" s="32"/>
      <c r="W80" s="32"/>
      <c r="X80" s="32"/>
      <c r="Z80" s="35">
        <v>0</v>
      </c>
      <c r="AA80" s="35">
        <v>0</v>
      </c>
      <c r="AB80" s="35">
        <v>0</v>
      </c>
      <c r="AC80" s="35">
        <v>0</v>
      </c>
      <c r="AD80" s="36">
        <v>2</v>
      </c>
      <c r="AE80" s="37">
        <v>24.004719999999999</v>
      </c>
      <c r="AF80" s="38">
        <v>12</v>
      </c>
      <c r="AG80" s="32">
        <v>36</v>
      </c>
      <c r="AH80" s="25"/>
      <c r="AI80" s="25"/>
      <c r="AJ80" s="25"/>
    </row>
    <row r="81" spans="1:36" x14ac:dyDescent="0.2">
      <c r="A81" s="1">
        <v>7</v>
      </c>
      <c r="B81" s="1" t="s">
        <v>909</v>
      </c>
      <c r="C81" s="98" t="s">
        <v>34</v>
      </c>
      <c r="D81" s="116"/>
      <c r="E81" s="114">
        <v>15</v>
      </c>
      <c r="F81" s="114"/>
      <c r="G81" s="32"/>
      <c r="H81" s="32"/>
      <c r="I81" s="32"/>
      <c r="J81" s="32">
        <f>IFERROR(LARGE(D81:I81,1),0)+IF($C$5&gt;=2,IFERROR(LARGE(D81:I81,2),0),0)+IF($C$5&gt;=3,IFERROR(LARGE(D81:I81,3),0),0)+IF($C$5&gt;=4,IFERROR(LARGE(D81:I81,4),0),0)+IF($C$5&gt;=5,IFERROR(LARGE(D81:I81,5),0),0)+IF($C$5&gt;=6,IFERROR(LARGE(D81:I81,6),0),0)</f>
        <v>15</v>
      </c>
      <c r="K81" s="32"/>
      <c r="L81" s="32"/>
      <c r="M81" s="32">
        <f>J81-(ROW(J81)-ROW(J$6))/10000</f>
        <v>14.9925</v>
      </c>
      <c r="N81" s="32">
        <f>COUNT(D81:I81)</f>
        <v>1</v>
      </c>
      <c r="O81" s="32">
        <f ca="1">IF(AND(N81=1,OFFSET(C81,0,O$3)&gt;0),"Y",0)</f>
        <v>0</v>
      </c>
      <c r="P81" s="33" t="s">
        <v>845</v>
      </c>
      <c r="Q81" s="107">
        <f>1-(P81=P80)</f>
        <v>0</v>
      </c>
      <c r="R81" s="34">
        <f>M81+S81/1000+T81/10000+U81/100000+V81/1000000+W81/10000000+X81/100000000</f>
        <v>14.994</v>
      </c>
      <c r="S81" s="116"/>
      <c r="T81" s="114">
        <v>15</v>
      </c>
      <c r="U81" s="114"/>
      <c r="V81" s="32"/>
      <c r="W81" s="32"/>
      <c r="X81" s="32"/>
      <c r="Z81" s="35">
        <v>0</v>
      </c>
      <c r="AA81" s="35">
        <v>0</v>
      </c>
      <c r="AB81" s="35">
        <v>0</v>
      </c>
      <c r="AC81" s="35">
        <v>0</v>
      </c>
      <c r="AD81" s="36">
        <v>1</v>
      </c>
      <c r="AE81" s="37">
        <v>14.994</v>
      </c>
      <c r="AF81" s="38">
        <v>15</v>
      </c>
      <c r="AG81" s="32">
        <v>30</v>
      </c>
      <c r="AH81" s="25"/>
      <c r="AI81" s="25"/>
      <c r="AJ81" s="25"/>
    </row>
    <row r="82" spans="1:36" x14ac:dyDescent="0.2">
      <c r="A82" s="1">
        <v>8</v>
      </c>
      <c r="B82" s="1" t="s">
        <v>910</v>
      </c>
      <c r="C82" s="98" t="s">
        <v>52</v>
      </c>
      <c r="D82" s="116">
        <v>11</v>
      </c>
      <c r="E82" s="114"/>
      <c r="F82" s="114"/>
      <c r="G82" s="32"/>
      <c r="H82" s="32"/>
      <c r="I82" s="32"/>
      <c r="J82" s="32">
        <f>IFERROR(LARGE(D82:I82,1),0)+IF($C$5&gt;=2,IFERROR(LARGE(D82:I82,2),0),0)+IF($C$5&gt;=3,IFERROR(LARGE(D82:I82,3),0),0)+IF($C$5&gt;=4,IFERROR(LARGE(D82:I82,4),0),0)+IF($C$5&gt;=5,IFERROR(LARGE(D82:I82,5),0),0)+IF($C$5&gt;=6,IFERROR(LARGE(D82:I82,6),0),0)</f>
        <v>11</v>
      </c>
      <c r="K82" s="32"/>
      <c r="L82" s="32"/>
      <c r="M82" s="32">
        <f>J82-(ROW(J82)-ROW(J$6))/10000</f>
        <v>10.9924</v>
      </c>
      <c r="N82" s="32">
        <f>COUNT(D82:I82)</f>
        <v>1</v>
      </c>
      <c r="O82" s="32">
        <f ca="1">IF(AND(N82=1,OFFSET(C82,0,O$3)&gt;0),"Y",0)</f>
        <v>0</v>
      </c>
      <c r="P82" s="33" t="s">
        <v>845</v>
      </c>
      <c r="Q82" s="107">
        <f>1-(P82=P81)</f>
        <v>0</v>
      </c>
      <c r="R82" s="34">
        <f>M82+S82/1000+T82/10000+U82/100000+V82/1000000+W82/10000000+X82/100000000</f>
        <v>11.003399999999999</v>
      </c>
      <c r="S82" s="116">
        <v>11</v>
      </c>
      <c r="T82" s="114"/>
      <c r="U82" s="114"/>
      <c r="V82" s="32"/>
      <c r="W82" s="32"/>
      <c r="X82" s="32"/>
      <c r="Z82" s="35">
        <v>0</v>
      </c>
      <c r="AA82" s="35">
        <v>0</v>
      </c>
      <c r="AB82" s="35">
        <v>0</v>
      </c>
      <c r="AC82" s="35">
        <v>0</v>
      </c>
      <c r="AD82" s="36">
        <v>1</v>
      </c>
      <c r="AE82" s="37">
        <v>11.003399999999999</v>
      </c>
      <c r="AF82" s="38">
        <v>11</v>
      </c>
      <c r="AG82" s="32">
        <v>22</v>
      </c>
      <c r="AH82" s="25"/>
      <c r="AI82" s="25"/>
      <c r="AJ82" s="25"/>
    </row>
    <row r="83" spans="1:36" ht="3" customHeight="1" x14ac:dyDescent="0.25">
      <c r="A83" s="98"/>
      <c r="B83" s="98"/>
      <c r="C83" s="98"/>
      <c r="D83" s="116"/>
      <c r="E83" s="116"/>
      <c r="F83" s="114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4"/>
      <c r="S83" s="113"/>
      <c r="T83" s="114"/>
      <c r="U83" s="114"/>
      <c r="V83" s="32"/>
      <c r="W83" s="32"/>
      <c r="X83" s="32"/>
      <c r="AD83" s="1"/>
      <c r="AE83" s="38"/>
      <c r="AF83" s="25"/>
      <c r="AG83" s="25"/>
      <c r="AH83" s="25"/>
      <c r="AI83" s="25"/>
      <c r="AJ83" s="25"/>
    </row>
    <row r="84" spans="1:36" ht="15" x14ac:dyDescent="0.25">
      <c r="C84" s="112"/>
      <c r="D84" s="113"/>
      <c r="E84" s="114"/>
      <c r="F84" s="114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4"/>
      <c r="S84" s="116"/>
      <c r="T84" s="116"/>
      <c r="U84" s="114"/>
      <c r="V84" s="32"/>
      <c r="W84" s="32"/>
      <c r="X84" s="32"/>
      <c r="AD84" s="1"/>
      <c r="AE84" s="38"/>
      <c r="AF84" s="25"/>
      <c r="AG84" s="25"/>
      <c r="AH84" s="25"/>
      <c r="AI84" s="25"/>
      <c r="AJ84" s="25"/>
    </row>
    <row r="85" spans="1:36" ht="15" x14ac:dyDescent="0.25">
      <c r="A85" s="26" t="s">
        <v>849</v>
      </c>
      <c r="C85" s="112"/>
      <c r="D85" s="113"/>
      <c r="E85" s="114"/>
      <c r="F85" s="114"/>
      <c r="G85" s="32"/>
      <c r="H85" s="32"/>
      <c r="I85" s="32"/>
      <c r="J85" s="32"/>
      <c r="K85" s="32"/>
      <c r="L85" s="32"/>
      <c r="M85" s="32"/>
      <c r="N85" s="32"/>
      <c r="O85" s="32"/>
      <c r="P85" s="84" t="str">
        <f>A85</f>
        <v>U15G</v>
      </c>
      <c r="Q85" s="32"/>
      <c r="R85" s="34"/>
      <c r="S85" s="32"/>
      <c r="T85" s="32"/>
      <c r="U85" s="32"/>
      <c r="V85" s="32"/>
      <c r="W85" s="32"/>
      <c r="X85" s="32"/>
      <c r="AD85" s="1"/>
      <c r="AE85" s="38"/>
      <c r="AF85" s="25"/>
      <c r="AG85" s="25"/>
      <c r="AH85" s="25">
        <v>45</v>
      </c>
      <c r="AI85" s="25">
        <v>28</v>
      </c>
      <c r="AJ85" s="25">
        <v>36</v>
      </c>
    </row>
    <row r="86" spans="1:36" x14ac:dyDescent="0.2">
      <c r="A86" s="1">
        <v>1</v>
      </c>
      <c r="B86" s="1" t="s">
        <v>850</v>
      </c>
      <c r="C86" s="98" t="s">
        <v>19</v>
      </c>
      <c r="D86" s="116"/>
      <c r="E86" s="117">
        <v>15</v>
      </c>
      <c r="F86" s="114">
        <v>15</v>
      </c>
      <c r="G86" s="32">
        <v>15</v>
      </c>
      <c r="H86" s="32"/>
      <c r="I86" s="32"/>
      <c r="J86" s="32">
        <f>IFERROR(LARGE(D86:I86,1),0)+IF($C$5&gt;=2,IFERROR(LARGE(D86:I86,2),0),0)+IF($C$5&gt;=3,IFERROR(LARGE(D86:I86,3),0),0)+IF($C$5&gt;=4,IFERROR(LARGE(D86:I86,4),0),0)+IF($C$5&gt;=5,IFERROR(LARGE(D86:I86,5),0),0)+IF($C$5&gt;=6,IFERROR(LARGE(D86:I86,6),0),0)</f>
        <v>45</v>
      </c>
      <c r="K86" s="32"/>
      <c r="L86" s="32" t="s">
        <v>911</v>
      </c>
      <c r="M86" s="32">
        <f>J86-(ROW(J86)-ROW(J$6))/10000</f>
        <v>44.991999999999997</v>
      </c>
      <c r="N86" s="32">
        <f>COUNT(D86:I86)</f>
        <v>3</v>
      </c>
      <c r="O86" s="32">
        <f ca="1">IF(AND(N86=1,OFFSET(C86,0,O$3)&gt;0),"Y",0)</f>
        <v>0</v>
      </c>
      <c r="P86" s="33" t="s">
        <v>849</v>
      </c>
      <c r="Q86" s="107">
        <f>1-(P86=P85)</f>
        <v>0</v>
      </c>
      <c r="R86" s="34">
        <f>M86+S86/1000+T86/10000+U86/100000+V86/1000000+W86/10000000+X86/100000000</f>
        <v>44.993664999999993</v>
      </c>
      <c r="S86" s="116"/>
      <c r="T86" s="117">
        <v>15</v>
      </c>
      <c r="U86" s="114">
        <v>15</v>
      </c>
      <c r="V86" s="32">
        <v>15</v>
      </c>
      <c r="W86" s="32"/>
      <c r="X86" s="32"/>
      <c r="Z86" s="35">
        <v>0</v>
      </c>
      <c r="AA86" s="35">
        <v>0</v>
      </c>
      <c r="AB86" s="35">
        <v>0</v>
      </c>
      <c r="AC86" s="35">
        <v>0</v>
      </c>
      <c r="AD86" s="36">
        <v>3</v>
      </c>
      <c r="AE86" s="37">
        <v>44.993664999999993</v>
      </c>
      <c r="AF86" s="38">
        <v>15</v>
      </c>
      <c r="AG86" s="32">
        <v>45</v>
      </c>
      <c r="AH86" s="25" t="s">
        <v>911</v>
      </c>
      <c r="AI86" s="25"/>
      <c r="AJ86" s="25"/>
    </row>
    <row r="87" spans="1:36" x14ac:dyDescent="0.2">
      <c r="A87" s="1">
        <v>2</v>
      </c>
      <c r="B87" s="1" t="s">
        <v>851</v>
      </c>
      <c r="C87" s="98" t="s">
        <v>242</v>
      </c>
      <c r="D87" s="116"/>
      <c r="E87" s="117"/>
      <c r="F87" s="117">
        <v>14</v>
      </c>
      <c r="G87" s="32">
        <v>14</v>
      </c>
      <c r="H87" s="32"/>
      <c r="I87" s="32"/>
      <c r="J87" s="32">
        <f>IFERROR(LARGE(D87:I87,1),0)+IF($C$5&gt;=2,IFERROR(LARGE(D87:I87,2),0),0)+IF($C$5&gt;=3,IFERROR(LARGE(D87:I87,3),0),0)+IF($C$5&gt;=4,IFERROR(LARGE(D87:I87,4),0),0)+IF($C$5&gt;=5,IFERROR(LARGE(D87:I87,5),0),0)+IF($C$5&gt;=6,IFERROR(LARGE(D87:I87,6),0),0)</f>
        <v>28</v>
      </c>
      <c r="K87" s="32"/>
      <c r="L87" s="32" t="s">
        <v>912</v>
      </c>
      <c r="M87" s="32">
        <f>J87-(ROW(J87)-ROW(J$6))/10000</f>
        <v>27.991900000000001</v>
      </c>
      <c r="N87" s="32">
        <f>COUNT(D87:I87)</f>
        <v>2</v>
      </c>
      <c r="O87" s="32">
        <f ca="1">IF(AND(N87=1,OFFSET(C87,0,O$3)&gt;0),"Y",0)</f>
        <v>0</v>
      </c>
      <c r="P87" s="33" t="s">
        <v>849</v>
      </c>
      <c r="Q87" s="107">
        <f>1-(P87=P86)</f>
        <v>0</v>
      </c>
      <c r="R87" s="34">
        <f>M87+S87/1000+T87/10000+U87/100000+V87/1000000+W87/10000000+X87/100000000</f>
        <v>27.992054</v>
      </c>
      <c r="S87" s="116"/>
      <c r="T87" s="117"/>
      <c r="U87" s="117">
        <v>14</v>
      </c>
      <c r="V87" s="32">
        <v>14</v>
      </c>
      <c r="W87" s="32"/>
      <c r="X87" s="32"/>
      <c r="Z87" s="35">
        <v>0</v>
      </c>
      <c r="AA87" s="35">
        <v>0</v>
      </c>
      <c r="AB87" s="35">
        <v>0</v>
      </c>
      <c r="AC87" s="35">
        <v>0</v>
      </c>
      <c r="AD87" s="36">
        <v>2</v>
      </c>
      <c r="AE87" s="37">
        <v>27.992054</v>
      </c>
      <c r="AF87" s="38">
        <v>14</v>
      </c>
      <c r="AG87" s="32">
        <v>42</v>
      </c>
      <c r="AH87" s="25"/>
      <c r="AI87" s="25" t="s">
        <v>912</v>
      </c>
      <c r="AJ87" s="25"/>
    </row>
    <row r="88" spans="1:36" ht="3" customHeight="1" x14ac:dyDescent="0.25">
      <c r="A88" s="98"/>
      <c r="B88" s="98"/>
      <c r="C88" s="98"/>
      <c r="D88" s="116"/>
      <c r="E88" s="116"/>
      <c r="F88" s="114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4"/>
      <c r="S88" s="113"/>
      <c r="T88" s="114"/>
      <c r="U88" s="114"/>
      <c r="V88" s="32"/>
      <c r="W88" s="32"/>
      <c r="X88" s="32"/>
      <c r="AD88" s="1"/>
      <c r="AE88" s="38"/>
      <c r="AF88" s="25"/>
      <c r="AG88" s="25"/>
      <c r="AH88" s="25"/>
      <c r="AI88" s="25"/>
      <c r="AJ88" s="25"/>
    </row>
    <row r="89" spans="1:36" ht="15" x14ac:dyDescent="0.25">
      <c r="C89" s="112"/>
      <c r="D89" s="113"/>
      <c r="E89" s="114"/>
      <c r="F89" s="114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4"/>
      <c r="S89" s="116"/>
      <c r="T89" s="116"/>
      <c r="U89" s="114"/>
      <c r="V89" s="32"/>
      <c r="W89" s="32"/>
      <c r="X89" s="32"/>
      <c r="AD89" s="1"/>
      <c r="AE89" s="38"/>
      <c r="AF89" s="25"/>
      <c r="AG89" s="25"/>
      <c r="AH89" s="25"/>
      <c r="AI89" s="25"/>
      <c r="AJ89" s="25"/>
    </row>
    <row r="90" spans="1:36" ht="15" x14ac:dyDescent="0.25">
      <c r="A90" s="26" t="s">
        <v>852</v>
      </c>
      <c r="C90" s="112"/>
      <c r="D90" s="113"/>
      <c r="E90" s="114"/>
      <c r="F90" s="114"/>
      <c r="G90" s="32"/>
      <c r="H90" s="32"/>
      <c r="I90" s="32"/>
      <c r="J90" s="32"/>
      <c r="K90" s="32"/>
      <c r="L90" s="32"/>
      <c r="M90" s="32"/>
      <c r="N90" s="32"/>
      <c r="O90" s="32"/>
      <c r="P90" s="84" t="str">
        <f>A90</f>
        <v>U17B</v>
      </c>
      <c r="Q90" s="32"/>
      <c r="R90" s="34"/>
      <c r="S90" s="32"/>
      <c r="T90" s="32"/>
      <c r="U90" s="32"/>
      <c r="V90" s="32"/>
      <c r="W90" s="32"/>
      <c r="X90" s="32"/>
      <c r="AD90" s="1"/>
      <c r="AE90" s="38"/>
      <c r="AF90" s="25"/>
      <c r="AG90" s="25"/>
      <c r="AH90" s="25">
        <v>43</v>
      </c>
      <c r="AI90" s="25">
        <v>30</v>
      </c>
      <c r="AJ90" s="25">
        <v>15</v>
      </c>
    </row>
    <row r="91" spans="1:36" x14ac:dyDescent="0.2">
      <c r="A91" s="1">
        <v>1</v>
      </c>
      <c r="B91" s="1" t="s">
        <v>854</v>
      </c>
      <c r="C91" s="98" t="s">
        <v>24</v>
      </c>
      <c r="D91" s="116"/>
      <c r="E91" s="114">
        <v>14</v>
      </c>
      <c r="F91" s="114">
        <v>15</v>
      </c>
      <c r="G91" s="32">
        <v>14</v>
      </c>
      <c r="H91" s="32"/>
      <c r="I91" s="32"/>
      <c r="J91" s="32">
        <f>IFERROR(LARGE(D91:I91,1),0)+IF($C$5&gt;=2,IFERROR(LARGE(D91:I91,2),0),0)+IF($C$5&gt;=3,IFERROR(LARGE(D91:I91,3),0),0)+IF($C$5&gt;=4,IFERROR(LARGE(D91:I91,4),0),0)+IF($C$5&gt;=5,IFERROR(LARGE(D91:I91,5),0),0)+IF($C$5&gt;=6,IFERROR(LARGE(D91:I91,6),0),0)</f>
        <v>43</v>
      </c>
      <c r="K91" s="32"/>
      <c r="L91" s="32" t="s">
        <v>913</v>
      </c>
      <c r="M91" s="32">
        <f>J91-(ROW(J91)-ROW(J$6))/10000</f>
        <v>42.991500000000002</v>
      </c>
      <c r="N91" s="32">
        <f>COUNT(D91:I91)</f>
        <v>3</v>
      </c>
      <c r="O91" s="32">
        <f ca="1">IF(AND(N91=1,OFFSET(C91,0,O$3)&gt;0),"Y",0)</f>
        <v>0</v>
      </c>
      <c r="P91" s="33" t="s">
        <v>852</v>
      </c>
      <c r="Q91" s="107">
        <f>1-(P91=P90)</f>
        <v>0</v>
      </c>
      <c r="R91" s="34">
        <f>M91+S91/1000+T91/10000+U91/100000+V91/1000000+W91/10000000+X91/100000000</f>
        <v>42.993063999999997</v>
      </c>
      <c r="S91" s="116"/>
      <c r="T91" s="114">
        <v>14</v>
      </c>
      <c r="U91" s="114">
        <v>15</v>
      </c>
      <c r="V91" s="32">
        <v>14</v>
      </c>
      <c r="W91" s="32"/>
      <c r="X91" s="32"/>
      <c r="Z91" s="35">
        <v>0</v>
      </c>
      <c r="AA91" s="35">
        <v>0</v>
      </c>
      <c r="AB91" s="35">
        <v>0</v>
      </c>
      <c r="AC91" s="35">
        <v>0</v>
      </c>
      <c r="AD91" s="36">
        <v>3</v>
      </c>
      <c r="AE91" s="37">
        <v>42.993063999999997</v>
      </c>
      <c r="AF91" s="38">
        <v>15</v>
      </c>
      <c r="AG91" s="32">
        <v>44</v>
      </c>
      <c r="AH91" s="25" t="s">
        <v>913</v>
      </c>
      <c r="AI91" s="25" t="s">
        <v>914</v>
      </c>
      <c r="AJ91" s="25"/>
    </row>
    <row r="92" spans="1:36" x14ac:dyDescent="0.2">
      <c r="A92" s="1">
        <v>2</v>
      </c>
      <c r="B92" s="1" t="s">
        <v>853</v>
      </c>
      <c r="C92" s="98" t="s">
        <v>242</v>
      </c>
      <c r="D92" s="116"/>
      <c r="E92" s="114">
        <v>15</v>
      </c>
      <c r="F92" s="114"/>
      <c r="G92" s="32">
        <v>15</v>
      </c>
      <c r="H92" s="32"/>
      <c r="I92" s="32"/>
      <c r="J92" s="32">
        <f>IFERROR(LARGE(D92:I92,1),0)+IF($C$5&gt;=2,IFERROR(LARGE(D92:I92,2),0),0)+IF($C$5&gt;=3,IFERROR(LARGE(D92:I92,3),0),0)+IF($C$5&gt;=4,IFERROR(LARGE(D92:I92,4),0),0)+IF($C$5&gt;=5,IFERROR(LARGE(D92:I92,5),0),0)+IF($C$5&gt;=6,IFERROR(LARGE(D92:I92,6),0),0)</f>
        <v>30</v>
      </c>
      <c r="K92" s="32"/>
      <c r="L92" s="32" t="s">
        <v>914</v>
      </c>
      <c r="M92" s="32">
        <f>J92-(ROW(J92)-ROW(J$6))/10000</f>
        <v>29.991399999999999</v>
      </c>
      <c r="N92" s="32">
        <f>COUNT(D92:I92)</f>
        <v>2</v>
      </c>
      <c r="O92" s="32">
        <f ca="1">IF(AND(N92=1,OFFSET(C92,0,O$3)&gt;0),"Y",0)</f>
        <v>0</v>
      </c>
      <c r="P92" s="33" t="s">
        <v>852</v>
      </c>
      <c r="Q92" s="107">
        <f>1-(P92=P91)</f>
        <v>0</v>
      </c>
      <c r="R92" s="34">
        <f>M92+S92/1000+T92/10000+U92/100000+V92/1000000+W92/10000000+X92/100000000</f>
        <v>29.992915</v>
      </c>
      <c r="S92" s="116"/>
      <c r="T92" s="114">
        <v>15</v>
      </c>
      <c r="U92" s="114"/>
      <c r="V92" s="32">
        <v>15</v>
      </c>
      <c r="W92" s="32"/>
      <c r="X92" s="32"/>
      <c r="Z92" s="35">
        <v>0</v>
      </c>
      <c r="AA92" s="35">
        <v>0</v>
      </c>
      <c r="AB92" s="35">
        <v>0</v>
      </c>
      <c r="AC92" s="35">
        <v>0</v>
      </c>
      <c r="AD92" s="36">
        <v>2</v>
      </c>
      <c r="AE92" s="37">
        <v>29.992915</v>
      </c>
      <c r="AF92" s="38">
        <v>15</v>
      </c>
      <c r="AG92" s="32">
        <v>45</v>
      </c>
      <c r="AH92" s="25" t="s">
        <v>913</v>
      </c>
      <c r="AI92" s="25" t="s">
        <v>914</v>
      </c>
      <c r="AJ92" s="25" t="s">
        <v>915</v>
      </c>
    </row>
    <row r="93" spans="1:36" x14ac:dyDescent="0.2">
      <c r="A93" s="1">
        <v>3</v>
      </c>
      <c r="B93" s="1" t="s">
        <v>916</v>
      </c>
      <c r="C93" s="98" t="s">
        <v>360</v>
      </c>
      <c r="D93" s="116">
        <v>15</v>
      </c>
      <c r="E93" s="114"/>
      <c r="F93" s="114"/>
      <c r="G93" s="32"/>
      <c r="H93" s="32"/>
      <c r="I93" s="32"/>
      <c r="J93" s="32">
        <f>IFERROR(LARGE(D93:I93,1),0)+IF($C$5&gt;=2,IFERROR(LARGE(D93:I93,2),0),0)+IF($C$5&gt;=3,IFERROR(LARGE(D93:I93,3),0),0)+IF($C$5&gt;=4,IFERROR(LARGE(D93:I93,4),0),0)+IF($C$5&gt;=5,IFERROR(LARGE(D93:I93,5),0),0)+IF($C$5&gt;=6,IFERROR(LARGE(D93:I93,6),0),0)</f>
        <v>15</v>
      </c>
      <c r="K93" s="32"/>
      <c r="L93" s="32" t="s">
        <v>915</v>
      </c>
      <c r="M93" s="32">
        <f>J93-(ROW(J93)-ROW(J$6))/10000</f>
        <v>14.991300000000001</v>
      </c>
      <c r="N93" s="32">
        <f>COUNT(D93:I93)</f>
        <v>1</v>
      </c>
      <c r="O93" s="32">
        <f ca="1">IF(AND(N93=1,OFFSET(C93,0,O$3)&gt;0),"Y",0)</f>
        <v>0</v>
      </c>
      <c r="P93" s="33" t="s">
        <v>852</v>
      </c>
      <c r="Q93" s="107">
        <f>1-(P93=P92)</f>
        <v>0</v>
      </c>
      <c r="R93" s="34">
        <f>M93+S93/1000+T93/10000+U93/100000+V93/1000000+W93/10000000+X93/100000000</f>
        <v>15.006300000000001</v>
      </c>
      <c r="S93" s="116">
        <v>15</v>
      </c>
      <c r="T93" s="114"/>
      <c r="U93" s="114"/>
      <c r="V93" s="32"/>
      <c r="W93" s="32"/>
      <c r="X93" s="32"/>
      <c r="Z93" s="35">
        <v>0</v>
      </c>
      <c r="AA93" s="35">
        <v>0</v>
      </c>
      <c r="AB93" s="35">
        <v>0</v>
      </c>
      <c r="AC93" s="35">
        <v>0</v>
      </c>
      <c r="AD93" s="36">
        <v>1</v>
      </c>
      <c r="AE93" s="37">
        <v>15.006300000000001</v>
      </c>
      <c r="AF93" s="38">
        <v>15</v>
      </c>
      <c r="AG93" s="32">
        <v>30</v>
      </c>
      <c r="AH93" s="25"/>
      <c r="AI93" s="25" t="s">
        <v>914</v>
      </c>
      <c r="AJ93" s="25" t="s">
        <v>915</v>
      </c>
    </row>
    <row r="94" spans="1:36" x14ac:dyDescent="0.2">
      <c r="A94" s="1">
        <v>4</v>
      </c>
      <c r="B94" s="1" t="s">
        <v>917</v>
      </c>
      <c r="C94" s="98" t="s">
        <v>360</v>
      </c>
      <c r="D94" s="116">
        <v>14</v>
      </c>
      <c r="E94" s="114"/>
      <c r="F94" s="114"/>
      <c r="G94" s="32"/>
      <c r="H94" s="32"/>
      <c r="I94" s="32"/>
      <c r="J94" s="32">
        <f>IFERROR(LARGE(D94:I94,1),0)+IF($C$5&gt;=2,IFERROR(LARGE(D94:I94,2),0),0)+IF($C$5&gt;=3,IFERROR(LARGE(D94:I94,3),0),0)+IF($C$5&gt;=4,IFERROR(LARGE(D94:I94,4),0),0)+IF($C$5&gt;=5,IFERROR(LARGE(D94:I94,5),0),0)+IF($C$5&gt;=6,IFERROR(LARGE(D94:I94,6),0),0)</f>
        <v>14</v>
      </c>
      <c r="K94" s="32"/>
      <c r="L94" s="32"/>
      <c r="M94" s="32">
        <f>J94-(ROW(J94)-ROW(J$6))/10000</f>
        <v>13.991199999999999</v>
      </c>
      <c r="N94" s="32">
        <f>COUNT(D94:I94)</f>
        <v>1</v>
      </c>
      <c r="O94" s="32">
        <f ca="1">IF(AND(N94=1,OFFSET(C94,0,O$3)&gt;0),"Y",0)</f>
        <v>0</v>
      </c>
      <c r="P94" s="33" t="s">
        <v>852</v>
      </c>
      <c r="Q94" s="107">
        <f>1-(P94=P93)</f>
        <v>0</v>
      </c>
      <c r="R94" s="34">
        <f>M94+S94/1000+T94/10000+U94/100000+V94/1000000+W94/10000000+X94/100000000</f>
        <v>14.005199999999999</v>
      </c>
      <c r="S94" s="116">
        <v>14</v>
      </c>
      <c r="T94" s="114"/>
      <c r="U94" s="114"/>
      <c r="V94" s="32"/>
      <c r="W94" s="32"/>
      <c r="X94" s="32"/>
      <c r="Z94" s="35">
        <v>0</v>
      </c>
      <c r="AA94" s="35">
        <v>0</v>
      </c>
      <c r="AB94" s="35">
        <v>0</v>
      </c>
      <c r="AC94" s="35">
        <v>0</v>
      </c>
      <c r="AD94" s="36">
        <v>1</v>
      </c>
      <c r="AE94" s="37">
        <v>14.005199999999999</v>
      </c>
      <c r="AF94" s="38">
        <v>14</v>
      </c>
      <c r="AG94" s="32">
        <v>28</v>
      </c>
      <c r="AH94" s="25"/>
      <c r="AI94" s="25"/>
      <c r="AJ94" s="25" t="s">
        <v>915</v>
      </c>
    </row>
    <row r="95" spans="1:36" ht="3" customHeight="1" x14ac:dyDescent="0.25">
      <c r="A95" s="98"/>
      <c r="B95" s="98"/>
      <c r="C95" s="98"/>
      <c r="D95" s="116"/>
      <c r="E95" s="116"/>
      <c r="F95" s="114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4"/>
      <c r="S95" s="113"/>
      <c r="T95" s="114"/>
      <c r="U95" s="114"/>
      <c r="V95" s="32"/>
      <c r="W95" s="32"/>
      <c r="X95" s="32"/>
      <c r="AD95" s="1"/>
      <c r="AE95" s="38"/>
      <c r="AF95" s="25"/>
      <c r="AG95" s="25"/>
      <c r="AH95" s="25"/>
      <c r="AI95" s="25"/>
      <c r="AJ95" s="25"/>
    </row>
    <row r="96" spans="1:36" ht="15" x14ac:dyDescent="0.25">
      <c r="C96" s="112"/>
      <c r="D96" s="113"/>
      <c r="E96" s="114"/>
      <c r="F96" s="114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4"/>
      <c r="S96" s="116"/>
      <c r="T96" s="116"/>
      <c r="U96" s="114"/>
      <c r="V96" s="32"/>
      <c r="W96" s="32"/>
      <c r="X96" s="32"/>
      <c r="AD96" s="1"/>
      <c r="AE96" s="38"/>
      <c r="AF96" s="25"/>
      <c r="AG96" s="25"/>
      <c r="AH96" s="25"/>
      <c r="AI96" s="25"/>
      <c r="AJ96" s="25"/>
    </row>
    <row r="97" spans="1:36" ht="15" x14ac:dyDescent="0.25">
      <c r="A97" s="26" t="s">
        <v>855</v>
      </c>
      <c r="C97" s="112"/>
      <c r="D97" s="113"/>
      <c r="E97" s="114"/>
      <c r="F97" s="114"/>
      <c r="G97" s="115"/>
      <c r="H97" s="32"/>
      <c r="I97" s="32"/>
      <c r="J97" s="32"/>
      <c r="K97" s="32"/>
      <c r="L97" s="32"/>
      <c r="M97" s="32"/>
      <c r="N97" s="32"/>
      <c r="O97" s="32"/>
      <c r="P97" s="84" t="str">
        <f>A97</f>
        <v>U17G</v>
      </c>
      <c r="Q97" s="32"/>
      <c r="R97" s="34"/>
      <c r="S97" s="32"/>
      <c r="T97" s="32"/>
      <c r="U97" s="32"/>
      <c r="V97" s="32"/>
      <c r="W97" s="32"/>
      <c r="X97" s="32"/>
      <c r="Z97" s="35" t="e">
        <v>#N/A</v>
      </c>
      <c r="AA97" s="35" t="e">
        <v>#N/A</v>
      </c>
      <c r="AB97" s="35" t="e">
        <v>#N/A</v>
      </c>
      <c r="AC97" s="35" t="e">
        <v>#N/A</v>
      </c>
      <c r="AD97" s="36"/>
      <c r="AE97" s="37"/>
      <c r="AF97" s="38">
        <v>0</v>
      </c>
      <c r="AG97" s="32">
        <v>0</v>
      </c>
      <c r="AH97" s="25">
        <v>45</v>
      </c>
      <c r="AI97" s="25">
        <v>41</v>
      </c>
      <c r="AJ97" s="25">
        <v>28</v>
      </c>
    </row>
    <row r="98" spans="1:36" ht="15" x14ac:dyDescent="0.25">
      <c r="A98" s="1">
        <v>1</v>
      </c>
      <c r="B98" s="1" t="s">
        <v>856</v>
      </c>
      <c r="C98" s="98" t="s">
        <v>29</v>
      </c>
      <c r="D98" s="116">
        <v>15</v>
      </c>
      <c r="E98" s="114">
        <v>15</v>
      </c>
      <c r="F98" s="114">
        <v>15</v>
      </c>
      <c r="G98" s="115">
        <v>15</v>
      </c>
      <c r="H98" s="32"/>
      <c r="I98" s="32"/>
      <c r="J98" s="32">
        <f>IFERROR(LARGE(D98:I98,1),0)+IF($C$5&gt;=2,IFERROR(LARGE(D98:I98,2),0),0)+IF($C$5&gt;=3,IFERROR(LARGE(D98:I98,3),0),0)+IF($C$5&gt;=4,IFERROR(LARGE(D98:I98,4),0),0)+IF($C$5&gt;=5,IFERROR(LARGE(D98:I98,5),0),0)+IF($C$5&gt;=6,IFERROR(LARGE(D98:I98,6),0),0)</f>
        <v>45</v>
      </c>
      <c r="K98" s="32"/>
      <c r="L98" s="32" t="s">
        <v>918</v>
      </c>
      <c r="M98" s="32">
        <f>J98-(ROW(J98)-ROW(J$6))/10000</f>
        <v>44.9908</v>
      </c>
      <c r="N98" s="32">
        <f>COUNT(D98:I98)</f>
        <v>4</v>
      </c>
      <c r="O98" s="32">
        <f ca="1">IF(AND(N98=1,OFFSET(C98,0,O$3)&gt;0),"Y",0)</f>
        <v>0</v>
      </c>
      <c r="P98" s="33" t="s">
        <v>855</v>
      </c>
      <c r="Q98" s="107">
        <f>1-(P98=P97)</f>
        <v>0</v>
      </c>
      <c r="R98" s="34">
        <f>M98+S98/1000+T98/10000+U98/100000+V98/1000000+W98/10000000+X98/100000000</f>
        <v>45.007464999999996</v>
      </c>
      <c r="S98" s="116">
        <v>15</v>
      </c>
      <c r="T98" s="114">
        <v>15</v>
      </c>
      <c r="U98" s="114">
        <v>15</v>
      </c>
      <c r="V98" s="115">
        <v>15</v>
      </c>
      <c r="W98" s="32"/>
      <c r="X98" s="32"/>
      <c r="Z98" s="35">
        <v>0</v>
      </c>
      <c r="AA98" s="35">
        <v>0</v>
      </c>
      <c r="AB98" s="35">
        <v>0</v>
      </c>
      <c r="AC98" s="35">
        <v>0</v>
      </c>
      <c r="AD98" s="36">
        <v>4</v>
      </c>
      <c r="AE98" s="37">
        <v>45.007464999999996</v>
      </c>
      <c r="AF98" s="38">
        <v>15</v>
      </c>
      <c r="AG98" s="32">
        <v>45</v>
      </c>
      <c r="AH98" s="25" t="s">
        <v>918</v>
      </c>
      <c r="AI98" s="25"/>
      <c r="AJ98" s="25"/>
    </row>
    <row r="99" spans="1:36" ht="15" x14ac:dyDescent="0.25">
      <c r="A99" s="1">
        <v>2</v>
      </c>
      <c r="B99" s="1" t="s">
        <v>858</v>
      </c>
      <c r="C99" s="98" t="s">
        <v>24</v>
      </c>
      <c r="D99" s="116">
        <v>13</v>
      </c>
      <c r="E99" s="114">
        <v>14</v>
      </c>
      <c r="F99" s="114">
        <v>14</v>
      </c>
      <c r="G99" s="115">
        <v>13</v>
      </c>
      <c r="H99" s="32"/>
      <c r="I99" s="32"/>
      <c r="J99" s="32">
        <f>IFERROR(LARGE(D99:I99,1),0)+IF($C$5&gt;=2,IFERROR(LARGE(D99:I99,2),0),0)+IF($C$5&gt;=3,IFERROR(LARGE(D99:I99,3),0),0)+IF($C$5&gt;=4,IFERROR(LARGE(D99:I99,4),0),0)+IF($C$5&gt;=5,IFERROR(LARGE(D99:I99,5),0),0)+IF($C$5&gt;=6,IFERROR(LARGE(D99:I99,6),0),0)</f>
        <v>41</v>
      </c>
      <c r="K99" s="32"/>
      <c r="L99" s="32" t="s">
        <v>919</v>
      </c>
      <c r="M99" s="32">
        <f>J99-(ROW(J99)-ROW(J$6))/10000</f>
        <v>40.990699999999997</v>
      </c>
      <c r="N99" s="32">
        <f>COUNT(D99:I99)</f>
        <v>4</v>
      </c>
      <c r="O99" s="32">
        <f ca="1">IF(AND(N99=1,OFFSET(C99,0,O$3)&gt;0),"Y",0)</f>
        <v>0</v>
      </c>
      <c r="P99" s="33" t="s">
        <v>855</v>
      </c>
      <c r="Q99" s="107">
        <f>1-(P99=P98)</f>
        <v>0</v>
      </c>
      <c r="R99" s="34">
        <f>M99+S99/1000+T99/10000+U99/100000+V99/1000000+W99/10000000+X99/100000000</f>
        <v>41.005252999999996</v>
      </c>
      <c r="S99" s="116">
        <v>13</v>
      </c>
      <c r="T99" s="114">
        <v>14</v>
      </c>
      <c r="U99" s="114">
        <v>14</v>
      </c>
      <c r="V99" s="115">
        <v>13</v>
      </c>
      <c r="W99" s="32"/>
      <c r="X99" s="32"/>
      <c r="Z99" s="35">
        <v>0</v>
      </c>
      <c r="AA99" s="35">
        <v>0</v>
      </c>
      <c r="AB99" s="35">
        <v>0</v>
      </c>
      <c r="AC99" s="35">
        <v>0</v>
      </c>
      <c r="AD99" s="36">
        <v>4</v>
      </c>
      <c r="AE99" s="37">
        <v>41.005252999999996</v>
      </c>
      <c r="AF99" s="38">
        <v>14</v>
      </c>
      <c r="AG99" s="32">
        <v>42</v>
      </c>
      <c r="AH99" s="25"/>
      <c r="AI99" s="25" t="s">
        <v>919</v>
      </c>
      <c r="AJ99" s="25" t="s">
        <v>920</v>
      </c>
    </row>
    <row r="100" spans="1:36" ht="15" x14ac:dyDescent="0.25">
      <c r="A100" s="1">
        <v>3</v>
      </c>
      <c r="B100" s="1" t="s">
        <v>857</v>
      </c>
      <c r="C100" s="98" t="s">
        <v>242</v>
      </c>
      <c r="D100" s="116">
        <v>14</v>
      </c>
      <c r="E100" s="114"/>
      <c r="F100" s="114"/>
      <c r="G100" s="115">
        <v>14</v>
      </c>
      <c r="H100" s="32"/>
      <c r="I100" s="32"/>
      <c r="J100" s="32">
        <f>IFERROR(LARGE(D100:I100,1),0)+IF($C$5&gt;=2,IFERROR(LARGE(D100:I100,2),0),0)+IF($C$5&gt;=3,IFERROR(LARGE(D100:I100,3),0),0)+IF($C$5&gt;=4,IFERROR(LARGE(D100:I100,4),0),0)+IF($C$5&gt;=5,IFERROR(LARGE(D100:I100,5),0),0)+IF($C$5&gt;=6,IFERROR(LARGE(D100:I100,6),0),0)</f>
        <v>28</v>
      </c>
      <c r="K100" s="32"/>
      <c r="L100" s="32" t="s">
        <v>920</v>
      </c>
      <c r="M100" s="32">
        <f>J100-(ROW(J100)-ROW(J$6))/10000</f>
        <v>27.990600000000001</v>
      </c>
      <c r="N100" s="32">
        <f>COUNT(D100:I100)</f>
        <v>2</v>
      </c>
      <c r="O100" s="32">
        <f ca="1">IF(AND(N100=1,OFFSET(C100,0,O$3)&gt;0),"Y",0)</f>
        <v>0</v>
      </c>
      <c r="P100" s="33" t="s">
        <v>855</v>
      </c>
      <c r="Q100" s="107">
        <f>1-(P100=P99)</f>
        <v>0</v>
      </c>
      <c r="R100" s="34">
        <f>M100+S100/1000+T100/10000+U100/100000+V100/1000000+W100/10000000+X100/100000000</f>
        <v>28.004614</v>
      </c>
      <c r="S100" s="116">
        <v>14</v>
      </c>
      <c r="T100" s="114"/>
      <c r="U100" s="114"/>
      <c r="V100" s="115">
        <v>14</v>
      </c>
      <c r="W100" s="32"/>
      <c r="X100" s="32"/>
      <c r="Z100" s="35">
        <v>0</v>
      </c>
      <c r="AA100" s="35">
        <v>0</v>
      </c>
      <c r="AB100" s="35">
        <v>0</v>
      </c>
      <c r="AC100" s="35">
        <v>0</v>
      </c>
      <c r="AD100" s="36">
        <v>2</v>
      </c>
      <c r="AE100" s="37">
        <v>28.004614</v>
      </c>
      <c r="AF100" s="38">
        <v>14</v>
      </c>
      <c r="AG100" s="32">
        <v>42</v>
      </c>
      <c r="AH100" s="25"/>
      <c r="AI100" s="25" t="s">
        <v>919</v>
      </c>
      <c r="AJ100" s="25" t="s">
        <v>920</v>
      </c>
    </row>
    <row r="101" spans="1:36" ht="3" customHeight="1" x14ac:dyDescent="0.25">
      <c r="C101" s="118"/>
      <c r="D101" s="114"/>
      <c r="E101" s="114"/>
      <c r="F101" s="119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113"/>
      <c r="T101" s="114"/>
      <c r="U101" s="114"/>
      <c r="V101" s="115"/>
      <c r="W101" s="32"/>
      <c r="X101" s="32"/>
      <c r="Z101" s="35" t="e">
        <v>#N/A</v>
      </c>
      <c r="AA101" s="35" t="e">
        <v>#N/A</v>
      </c>
      <c r="AB101" s="35" t="e">
        <v>#N/A</v>
      </c>
      <c r="AC101" s="35" t="e">
        <v>#N/A</v>
      </c>
      <c r="AD101" s="36"/>
      <c r="AE101" s="37"/>
      <c r="AF101" s="38">
        <v>0</v>
      </c>
      <c r="AG101" s="32">
        <v>0</v>
      </c>
      <c r="AH101" s="25"/>
      <c r="AI101" s="25"/>
      <c r="AJ101" s="25"/>
    </row>
    <row r="102" spans="1:36" ht="15" x14ac:dyDescent="0.25"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114"/>
      <c r="T102" s="114"/>
      <c r="U102" s="119"/>
      <c r="V102" s="32"/>
      <c r="W102" s="32"/>
      <c r="X102" s="32"/>
      <c r="AD102" s="1"/>
      <c r="AE102" s="1"/>
    </row>
    <row r="103" spans="1:36" x14ac:dyDescent="0.2">
      <c r="D103" s="27"/>
      <c r="F103" s="27"/>
      <c r="G103" s="27"/>
      <c r="H103" s="27"/>
      <c r="AD103" s="1"/>
      <c r="AE103" s="1"/>
    </row>
    <row r="104" spans="1:36" x14ac:dyDescent="0.2">
      <c r="D104" s="27"/>
      <c r="E104" s="27"/>
      <c r="F104" s="27"/>
      <c r="G104" s="27"/>
      <c r="H104" s="27"/>
      <c r="AD104" s="1"/>
      <c r="AE104" s="1"/>
    </row>
    <row r="105" spans="1:36" ht="15" x14ac:dyDescent="0.25">
      <c r="D105" s="27"/>
      <c r="E105" s="62"/>
      <c r="F105" s="27"/>
      <c r="G105" s="27"/>
      <c r="H105" s="27"/>
      <c r="AD105" s="1"/>
      <c r="AE105" s="1"/>
    </row>
    <row r="106" spans="1:36" ht="15" x14ac:dyDescent="0.25">
      <c r="D106" s="27"/>
      <c r="E106" s="27"/>
      <c r="F106" s="27"/>
      <c r="G106" s="27"/>
      <c r="H106" s="62"/>
      <c r="AD106" s="1"/>
      <c r="AE106" s="1"/>
    </row>
    <row r="107" spans="1:36" x14ac:dyDescent="0.2">
      <c r="D107" s="27"/>
      <c r="E107" s="27"/>
      <c r="F107" s="27"/>
      <c r="G107" s="27"/>
      <c r="H107" s="27"/>
      <c r="AD107" s="1"/>
      <c r="AE107" s="1"/>
    </row>
    <row r="108" spans="1:36" x14ac:dyDescent="0.2">
      <c r="D108" s="27"/>
      <c r="E108" s="27"/>
      <c r="F108" s="27"/>
      <c r="G108" s="27"/>
      <c r="H108" s="27"/>
      <c r="AD108" s="1"/>
      <c r="AE108" s="1"/>
    </row>
    <row r="109" spans="1:36" ht="15" x14ac:dyDescent="0.25">
      <c r="D109" s="27"/>
      <c r="E109" s="27"/>
      <c r="F109" s="27"/>
      <c r="G109" s="62"/>
      <c r="H109" s="27"/>
      <c r="AD109" s="1"/>
      <c r="AE109" s="1"/>
    </row>
    <row r="110" spans="1:36" x14ac:dyDescent="0.2">
      <c r="D110" s="27"/>
      <c r="E110" s="27"/>
      <c r="F110" s="27"/>
      <c r="G110" s="27"/>
      <c r="H110" s="27"/>
      <c r="AD110" s="1"/>
      <c r="AE110" s="1"/>
    </row>
    <row r="111" spans="1:36" x14ac:dyDescent="0.2">
      <c r="D111" s="27"/>
      <c r="E111" s="27"/>
      <c r="F111" s="27"/>
      <c r="G111" s="27"/>
      <c r="H111" s="27"/>
      <c r="AD111" s="1"/>
      <c r="AE111" s="1"/>
    </row>
    <row r="112" spans="1:36" x14ac:dyDescent="0.2">
      <c r="D112" s="27"/>
      <c r="E112" s="27"/>
      <c r="F112" s="27"/>
      <c r="G112" s="27"/>
      <c r="H112" s="27"/>
      <c r="AD112" s="1"/>
      <c r="AE112" s="1"/>
    </row>
    <row r="113" spans="4:31" x14ac:dyDescent="0.2">
      <c r="D113" s="27"/>
      <c r="E113" s="27"/>
      <c r="F113" s="27"/>
      <c r="G113" s="27"/>
      <c r="H113" s="27"/>
      <c r="AD113" s="1"/>
      <c r="AE113" s="1"/>
    </row>
    <row r="114" spans="4:31" ht="15" x14ac:dyDescent="0.25">
      <c r="D114" s="27"/>
      <c r="E114" s="27"/>
      <c r="F114" s="62"/>
      <c r="G114" s="27"/>
      <c r="H114" s="27"/>
      <c r="AD114" s="1"/>
      <c r="AE114" s="1"/>
    </row>
    <row r="115" spans="4:31" x14ac:dyDescent="0.2">
      <c r="D115" s="27"/>
      <c r="E115" s="27"/>
      <c r="F115" s="27"/>
      <c r="G115" s="27"/>
      <c r="H115" s="27"/>
      <c r="AD115" s="1"/>
      <c r="AE115" s="1"/>
    </row>
    <row r="116" spans="4:31" ht="15" x14ac:dyDescent="0.25">
      <c r="D116" s="62"/>
      <c r="E116" s="62"/>
      <c r="F116" s="27"/>
      <c r="G116" s="27"/>
      <c r="H116" s="27"/>
      <c r="AD116" s="1"/>
      <c r="AE116" s="1"/>
    </row>
    <row r="117" spans="4:31" x14ac:dyDescent="0.2">
      <c r="D117" s="27"/>
      <c r="E117" s="27"/>
      <c r="F117" s="27"/>
      <c r="G117" s="27"/>
      <c r="H117" s="27"/>
      <c r="AD117" s="1"/>
      <c r="AE117" s="1"/>
    </row>
    <row r="118" spans="4:31" x14ac:dyDescent="0.2">
      <c r="D118" s="27"/>
      <c r="E118" s="27"/>
      <c r="F118" s="27"/>
      <c r="G118" s="27"/>
      <c r="AD118" s="1"/>
      <c r="AE118" s="1"/>
    </row>
    <row r="119" spans="4:31" x14ac:dyDescent="0.2">
      <c r="D119" s="27"/>
      <c r="E119" s="27"/>
      <c r="F119" s="27"/>
      <c r="G119" s="27"/>
      <c r="AD119" s="1"/>
      <c r="AE119" s="1"/>
    </row>
    <row r="120" spans="4:31" ht="15" x14ac:dyDescent="0.25">
      <c r="D120" s="27"/>
      <c r="E120" s="27"/>
      <c r="G120" s="27"/>
      <c r="H120" s="62"/>
      <c r="AD120" s="1"/>
      <c r="AE120" s="1"/>
    </row>
    <row r="121" spans="4:31" x14ac:dyDescent="0.2">
      <c r="E121" s="27"/>
      <c r="G121" s="27"/>
      <c r="H121" s="27"/>
      <c r="AD121" s="1"/>
      <c r="AE121" s="1"/>
    </row>
    <row r="122" spans="4:31" ht="15" x14ac:dyDescent="0.25">
      <c r="E122" s="27"/>
      <c r="F122" s="62"/>
      <c r="H122" s="27"/>
      <c r="AD122" s="1"/>
      <c r="AE122" s="1"/>
    </row>
    <row r="123" spans="4:31" ht="15" x14ac:dyDescent="0.25">
      <c r="D123" s="62"/>
      <c r="F123" s="27"/>
      <c r="H123" s="27"/>
      <c r="AD123" s="1"/>
      <c r="AE123" s="1"/>
    </row>
    <row r="124" spans="4:31" ht="15" x14ac:dyDescent="0.25">
      <c r="D124" s="27"/>
      <c r="F124" s="27"/>
      <c r="G124" s="62"/>
      <c r="H124" s="27"/>
      <c r="AD124" s="1"/>
      <c r="AE124" s="1"/>
    </row>
    <row r="125" spans="4:31" ht="15" x14ac:dyDescent="0.25">
      <c r="D125" s="27"/>
      <c r="E125" s="62"/>
      <c r="F125" s="27"/>
      <c r="G125" s="27"/>
      <c r="H125" s="27"/>
      <c r="AD125" s="1"/>
      <c r="AE125" s="1"/>
    </row>
    <row r="126" spans="4:31" x14ac:dyDescent="0.2">
      <c r="D126" s="27"/>
      <c r="E126" s="27"/>
      <c r="F126" s="27"/>
      <c r="G126" s="27"/>
      <c r="H126" s="27"/>
      <c r="AD126" s="1"/>
      <c r="AE126" s="1"/>
    </row>
    <row r="127" spans="4:31" x14ac:dyDescent="0.2">
      <c r="E127" s="27"/>
      <c r="G127" s="27"/>
      <c r="H127" s="27"/>
      <c r="AD127" s="1"/>
      <c r="AE127" s="1"/>
    </row>
    <row r="128" spans="4:31" x14ac:dyDescent="0.2">
      <c r="E128" s="27"/>
      <c r="G128" s="27"/>
      <c r="AD128" s="1"/>
      <c r="AE128" s="1"/>
    </row>
    <row r="129" spans="5:31" x14ac:dyDescent="0.2">
      <c r="AD129" s="1"/>
      <c r="AE129" s="1"/>
    </row>
    <row r="130" spans="5:31" ht="15" x14ac:dyDescent="0.25">
      <c r="H130" s="62"/>
      <c r="AD130" s="1"/>
      <c r="AE130" s="1"/>
    </row>
    <row r="131" spans="5:31" ht="15" x14ac:dyDescent="0.25">
      <c r="E131" s="62"/>
      <c r="G131" s="62"/>
      <c r="H131" s="27"/>
      <c r="AD131" s="1"/>
      <c r="AE131" s="1"/>
    </row>
    <row r="132" spans="5:31" x14ac:dyDescent="0.2">
      <c r="E132" s="27"/>
      <c r="G132" s="27"/>
      <c r="H132" s="27"/>
      <c r="AD132" s="1"/>
      <c r="AE132" s="1"/>
    </row>
    <row r="133" spans="5:31" x14ac:dyDescent="0.2">
      <c r="E133" s="27"/>
      <c r="G133" s="27"/>
      <c r="H133" s="27"/>
      <c r="AD133" s="1"/>
      <c r="AE133" s="1"/>
    </row>
    <row r="134" spans="5:31" x14ac:dyDescent="0.2">
      <c r="E134" s="27"/>
      <c r="G134" s="27"/>
      <c r="H134" s="27"/>
      <c r="AD134" s="1"/>
      <c r="AE134" s="1"/>
    </row>
    <row r="135" spans="5:31" x14ac:dyDescent="0.2">
      <c r="G135" s="27"/>
      <c r="AD135" s="1"/>
      <c r="AE135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150</vt:i4>
      </vt:variant>
    </vt:vector>
  </HeadingPairs>
  <TitlesOfParts>
    <vt:vector size="15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ESSCCL</dc:creator>
  <cp:lastModifiedBy>ESSCCL</cp:lastModifiedBy>
  <dcterms:created xsi:type="dcterms:W3CDTF">2025-02-17T21:36:27Z</dcterms:created>
  <dcterms:modified xsi:type="dcterms:W3CDTF">2025-02-17T21:39:57Z</dcterms:modified>
</cp:coreProperties>
</file>